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pas\MODELOS DE PROCEDIMIENTOS\05-CONCURSO DE MERITOS\08-HOJAS DE AUTOBAREMACIÓN\autobaremación 2023\subgrupo A2_C1\"/>
    </mc:Choice>
  </mc:AlternateContent>
  <xr:revisionPtr revIDLastSave="0" documentId="13_ncr:1_{592ABE26-19EA-4358-8394-0F3AE533D583}" xr6:coauthVersionLast="47" xr6:coauthVersionMax="47" xr10:uidLastSave="{00000000-0000-0000-0000-000000000000}"/>
  <workbookProtection workbookAlgorithmName="SHA-512" workbookHashValue="oSv2DNQ+7j2Uq2unUbWjjhqZ7m85yKM7QiWeTgmgJvEa2sCcWzNxLg6o8VmuRCyjVSX6pBOy94F4Vw3sXZ549A==" workbookSaltValue="ytCZwh29ntWXLNkgbxztjA==" workbookSpinCount="100000" lockStructure="1"/>
  <bookViews>
    <workbookView xWindow="28680" yWindow="-120" windowWidth="29040" windowHeight="15840" activeTab="2" xr2:uid="{00000000-000D-0000-FFFF-FFFF00000000}"/>
  </bookViews>
  <sheets>
    <sheet name="5 filas" sheetId="1" r:id="rId1"/>
    <sheet name="10 filas" sheetId="2" r:id="rId2"/>
    <sheet name="15 fil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3" i="2" l="1"/>
  <c r="I159" i="3" l="1"/>
  <c r="I158" i="3"/>
  <c r="I157" i="3"/>
  <c r="J157" i="3" s="1"/>
  <c r="I156" i="3"/>
  <c r="J156" i="3" s="1"/>
  <c r="I155" i="3"/>
  <c r="J155" i="3" s="1"/>
  <c r="I154" i="3"/>
  <c r="J154" i="3" s="1"/>
  <c r="F154" i="3" s="1"/>
  <c r="H154" i="3" s="1"/>
  <c r="I153" i="3"/>
  <c r="J153" i="3" s="1"/>
  <c r="K153" i="3" s="1"/>
  <c r="I152" i="3"/>
  <c r="J152" i="3" s="1"/>
  <c r="I151" i="3"/>
  <c r="I150" i="3"/>
  <c r="I149" i="3"/>
  <c r="J149" i="3" s="1"/>
  <c r="I148" i="3"/>
  <c r="J148" i="3" s="1"/>
  <c r="I147" i="3"/>
  <c r="J147" i="3" s="1"/>
  <c r="I146" i="3"/>
  <c r="J146" i="3" s="1"/>
  <c r="F146" i="3" s="1"/>
  <c r="H146" i="3" s="1"/>
  <c r="I145" i="3"/>
  <c r="J145" i="3" s="1"/>
  <c r="I142" i="3"/>
  <c r="I141" i="3"/>
  <c r="I140" i="3"/>
  <c r="J140" i="3" s="1"/>
  <c r="I139" i="3"/>
  <c r="J139" i="3" s="1"/>
  <c r="I138" i="3"/>
  <c r="J138" i="3" s="1"/>
  <c r="I137" i="3"/>
  <c r="J137" i="3" s="1"/>
  <c r="F137" i="3" s="1"/>
  <c r="H137" i="3" s="1"/>
  <c r="I136" i="3"/>
  <c r="J136" i="3" s="1"/>
  <c r="I135" i="3"/>
  <c r="J135" i="3" s="1"/>
  <c r="I134" i="3"/>
  <c r="I133" i="3"/>
  <c r="I132" i="3"/>
  <c r="J132" i="3" s="1"/>
  <c r="I131" i="3"/>
  <c r="J131" i="3" s="1"/>
  <c r="I130" i="3"/>
  <c r="J130" i="3" s="1"/>
  <c r="I129" i="3"/>
  <c r="J129" i="3" s="1"/>
  <c r="F129" i="3" s="1"/>
  <c r="H129" i="3" s="1"/>
  <c r="I128" i="3"/>
  <c r="J128" i="3" s="1"/>
  <c r="K128" i="3" s="1"/>
  <c r="I86" i="2"/>
  <c r="J86" i="2" s="1"/>
  <c r="K86" i="2" s="1"/>
  <c r="I87" i="2"/>
  <c r="J87" i="2" s="1"/>
  <c r="F87" i="2" s="1"/>
  <c r="H87" i="2" s="1"/>
  <c r="I50" i="2"/>
  <c r="J50" i="2" s="1"/>
  <c r="F50" i="2" s="1"/>
  <c r="I51" i="2"/>
  <c r="J51" i="2" s="1"/>
  <c r="F51" i="2" s="1"/>
  <c r="H51" i="2" s="1"/>
  <c r="I52" i="2"/>
  <c r="J52" i="2" s="1"/>
  <c r="F52" i="2" s="1"/>
  <c r="H52" i="2" s="1"/>
  <c r="I53" i="2"/>
  <c r="J53" i="2" s="1"/>
  <c r="K53" i="2" s="1"/>
  <c r="I54" i="2"/>
  <c r="J54" i="2" s="1"/>
  <c r="K54" i="2" s="1"/>
  <c r="I55" i="2"/>
  <c r="J55" i="2"/>
  <c r="F55" i="2" s="1"/>
  <c r="H55" i="2" s="1"/>
  <c r="I56" i="2"/>
  <c r="I57" i="2"/>
  <c r="J57" i="2" s="1"/>
  <c r="K57" i="2" s="1"/>
  <c r="I58" i="2"/>
  <c r="J58" i="2" s="1"/>
  <c r="F58" i="2" s="1"/>
  <c r="H58" i="2" s="1"/>
  <c r="I59" i="2"/>
  <c r="J59" i="2" s="1"/>
  <c r="F59" i="2" s="1"/>
  <c r="H59" i="2" s="1"/>
  <c r="I62" i="2"/>
  <c r="J62" i="2" s="1"/>
  <c r="F62" i="2" s="1"/>
  <c r="H62" i="2" s="1"/>
  <c r="I63" i="2"/>
  <c r="J63" i="2" s="1"/>
  <c r="F63" i="2" s="1"/>
  <c r="I64" i="2"/>
  <c r="J64" i="2"/>
  <c r="F64" i="2" s="1"/>
  <c r="H64" i="2" s="1"/>
  <c r="I65" i="2"/>
  <c r="J65" i="2" s="1"/>
  <c r="K65" i="2" s="1"/>
  <c r="I66" i="2"/>
  <c r="J66" i="2"/>
  <c r="F66" i="2" s="1"/>
  <c r="H66" i="2" s="1"/>
  <c r="I67" i="2"/>
  <c r="J67" i="2" s="1"/>
  <c r="F67" i="2" s="1"/>
  <c r="H67" i="2" s="1"/>
  <c r="I68" i="2"/>
  <c r="J68" i="2" s="1"/>
  <c r="F68" i="2" s="1"/>
  <c r="H68" i="2" s="1"/>
  <c r="I69" i="2"/>
  <c r="J69" i="2" s="1"/>
  <c r="F69" i="2" s="1"/>
  <c r="H69" i="2" s="1"/>
  <c r="I70" i="2"/>
  <c r="I71" i="2"/>
  <c r="J71" i="2" s="1"/>
  <c r="F71" i="2" s="1"/>
  <c r="H71" i="2" s="1"/>
  <c r="I74" i="2"/>
  <c r="J74" i="2" s="1"/>
  <c r="F74" i="2" s="1"/>
  <c r="I75" i="2"/>
  <c r="J75" i="2" s="1"/>
  <c r="I76" i="2"/>
  <c r="J76" i="2" s="1"/>
  <c r="F76" i="2" s="1"/>
  <c r="H76" i="2" s="1"/>
  <c r="I77" i="2"/>
  <c r="J77" i="2"/>
  <c r="K77" i="2" s="1"/>
  <c r="I78" i="2"/>
  <c r="J78" i="2" s="1"/>
  <c r="K78" i="2" s="1"/>
  <c r="I79" i="2"/>
  <c r="J79" i="2" s="1"/>
  <c r="F79" i="2" s="1"/>
  <c r="H79" i="2" s="1"/>
  <c r="I80" i="2"/>
  <c r="I81" i="2"/>
  <c r="J81" i="2" s="1"/>
  <c r="K81" i="2" s="1"/>
  <c r="I82" i="2"/>
  <c r="J82" i="2" s="1"/>
  <c r="F82" i="2" s="1"/>
  <c r="H82" i="2" s="1"/>
  <c r="I83" i="2"/>
  <c r="J83" i="2" s="1"/>
  <c r="F83" i="2" s="1"/>
  <c r="H83" i="2" s="1"/>
  <c r="I88" i="2"/>
  <c r="J88" i="2" s="1"/>
  <c r="F88" i="2" s="1"/>
  <c r="H88" i="2" s="1"/>
  <c r="I89" i="2"/>
  <c r="J89" i="2" s="1"/>
  <c r="K89" i="2" s="1"/>
  <c r="I90" i="2"/>
  <c r="J90" i="2"/>
  <c r="F90" i="2" s="1"/>
  <c r="H90" i="2" s="1"/>
  <c r="I91" i="2"/>
  <c r="J91" i="2" s="1"/>
  <c r="F91" i="2" s="1"/>
  <c r="H91" i="2" s="1"/>
  <c r="I92" i="2"/>
  <c r="J92" i="2" s="1"/>
  <c r="F92" i="2" s="1"/>
  <c r="H92" i="2" s="1"/>
  <c r="I93" i="2"/>
  <c r="J93" i="2" s="1"/>
  <c r="F93" i="2" s="1"/>
  <c r="H93" i="2" s="1"/>
  <c r="I94" i="2"/>
  <c r="J94" i="2" s="1"/>
  <c r="F94" i="2" s="1"/>
  <c r="H94" i="2" s="1"/>
  <c r="I95" i="2"/>
  <c r="J95" i="2" s="1"/>
  <c r="F95" i="2" s="1"/>
  <c r="H95" i="2" s="1"/>
  <c r="I98" i="2"/>
  <c r="J98" i="2" s="1"/>
  <c r="F98" i="2" s="1"/>
  <c r="I99" i="2"/>
  <c r="J99" i="2" s="1"/>
  <c r="I100" i="2"/>
  <c r="J100" i="2" s="1"/>
  <c r="F100" i="2" s="1"/>
  <c r="H100" i="2" s="1"/>
  <c r="I101" i="2"/>
  <c r="J101" i="2"/>
  <c r="K101" i="2" s="1"/>
  <c r="I102" i="2"/>
  <c r="J102" i="2" s="1"/>
  <c r="K102" i="2" s="1"/>
  <c r="I103" i="2"/>
  <c r="J103" i="2" s="1"/>
  <c r="F103" i="2" s="1"/>
  <c r="H103" i="2" s="1"/>
  <c r="I104" i="2"/>
  <c r="I105" i="2"/>
  <c r="J105" i="2" s="1"/>
  <c r="K105" i="2" s="1"/>
  <c r="I106" i="2"/>
  <c r="J106" i="2" s="1"/>
  <c r="F106" i="2" s="1"/>
  <c r="H106" i="2" s="1"/>
  <c r="I107" i="2"/>
  <c r="J107" i="2" s="1"/>
  <c r="F107" i="2" s="1"/>
  <c r="H107" i="2" s="1"/>
  <c r="I110" i="2"/>
  <c r="J110" i="2"/>
  <c r="F110" i="2" s="1"/>
  <c r="I111" i="2"/>
  <c r="J111" i="2" s="1"/>
  <c r="F111" i="2" s="1"/>
  <c r="H111" i="2" s="1"/>
  <c r="I112" i="2"/>
  <c r="J112" i="2" s="1"/>
  <c r="F112" i="2" s="1"/>
  <c r="H112" i="2" s="1"/>
  <c r="I113" i="2"/>
  <c r="J113" i="2" s="1"/>
  <c r="K113" i="2" s="1"/>
  <c r="I114" i="2"/>
  <c r="J114" i="2" s="1"/>
  <c r="F114" i="2" s="1"/>
  <c r="H114" i="2" s="1"/>
  <c r="I115" i="2"/>
  <c r="J115" i="2" s="1"/>
  <c r="F115" i="2" s="1"/>
  <c r="H115" i="2" s="1"/>
  <c r="I116" i="2"/>
  <c r="I117" i="2"/>
  <c r="J117" i="2" s="1"/>
  <c r="F117" i="2"/>
  <c r="H117" i="2" s="1"/>
  <c r="I118" i="2"/>
  <c r="I119" i="2"/>
  <c r="J119" i="2" s="1"/>
  <c r="F119" i="2" s="1"/>
  <c r="H119" i="2" s="1"/>
  <c r="K115" i="2"/>
  <c r="I75" i="1"/>
  <c r="J75" i="1" s="1"/>
  <c r="F75" i="1" s="1"/>
  <c r="I76" i="1"/>
  <c r="J76" i="1" s="1"/>
  <c r="F76" i="1" s="1"/>
  <c r="H76" i="1" s="1"/>
  <c r="I77" i="1"/>
  <c r="J77" i="1" s="1"/>
  <c r="F77" i="1" s="1"/>
  <c r="H77" i="1" s="1"/>
  <c r="I78" i="1"/>
  <c r="I79" i="1"/>
  <c r="I68" i="1"/>
  <c r="J68" i="1" s="1"/>
  <c r="K68" i="1" s="1"/>
  <c r="I69" i="1"/>
  <c r="I70" i="1"/>
  <c r="I71" i="1"/>
  <c r="J71" i="1" s="1"/>
  <c r="F71" i="1" s="1"/>
  <c r="H71" i="1" s="1"/>
  <c r="K71" i="1"/>
  <c r="I72" i="1"/>
  <c r="J72" i="1"/>
  <c r="F72" i="1" s="1"/>
  <c r="H72" i="1" s="1"/>
  <c r="F267" i="3"/>
  <c r="F207" i="2"/>
  <c r="I11" i="2"/>
  <c r="J11" i="2" s="1"/>
  <c r="E11" i="2" s="1"/>
  <c r="G11" i="2" s="1"/>
  <c r="I11" i="1"/>
  <c r="J11" i="1" s="1"/>
  <c r="I11" i="3"/>
  <c r="I168" i="3"/>
  <c r="J168" i="3" s="1"/>
  <c r="I169" i="3"/>
  <c r="I170" i="3"/>
  <c r="I171" i="3"/>
  <c r="I172" i="3"/>
  <c r="I173" i="3"/>
  <c r="J173" i="3" s="1"/>
  <c r="I174" i="3"/>
  <c r="J174" i="3" s="1"/>
  <c r="F174" i="3" s="1"/>
  <c r="H174" i="3" s="1"/>
  <c r="I175" i="3"/>
  <c r="J175" i="3" s="1"/>
  <c r="F175" i="3" s="1"/>
  <c r="H175" i="3" s="1"/>
  <c r="I176" i="3"/>
  <c r="J176" i="3" s="1"/>
  <c r="I177" i="3"/>
  <c r="J177" i="3" s="1"/>
  <c r="F177" i="3" s="1"/>
  <c r="H177" i="3" s="1"/>
  <c r="I178" i="3"/>
  <c r="J178" i="3" s="1"/>
  <c r="F178" i="3" s="1"/>
  <c r="H178" i="3" s="1"/>
  <c r="I179" i="3"/>
  <c r="I180" i="3"/>
  <c r="I181" i="3"/>
  <c r="I184" i="3"/>
  <c r="I185" i="3"/>
  <c r="J185" i="3" s="1"/>
  <c r="F185" i="3" s="1"/>
  <c r="H185" i="3" s="1"/>
  <c r="I186" i="3"/>
  <c r="J186" i="3" s="1"/>
  <c r="F186" i="3" s="1"/>
  <c r="H186" i="3" s="1"/>
  <c r="I187" i="3"/>
  <c r="J187" i="3" s="1"/>
  <c r="I188" i="3"/>
  <c r="J188" i="3" s="1"/>
  <c r="F188" i="3" s="1"/>
  <c r="H188" i="3" s="1"/>
  <c r="I189" i="3"/>
  <c r="J189" i="3" s="1"/>
  <c r="I190" i="3"/>
  <c r="I191" i="3"/>
  <c r="I192" i="3"/>
  <c r="J192" i="3" s="1"/>
  <c r="I193" i="3"/>
  <c r="J193" i="3" s="1"/>
  <c r="I194" i="3"/>
  <c r="J194" i="3" s="1"/>
  <c r="F194" i="3" s="1"/>
  <c r="H194" i="3" s="1"/>
  <c r="I195" i="3"/>
  <c r="J195" i="3" s="1"/>
  <c r="K195" i="3" s="1"/>
  <c r="I196" i="3"/>
  <c r="J196" i="3" s="1"/>
  <c r="F196" i="3" s="1"/>
  <c r="H196" i="3" s="1"/>
  <c r="I197" i="3"/>
  <c r="I198" i="3"/>
  <c r="I201" i="3"/>
  <c r="J201" i="3" s="1"/>
  <c r="I202" i="3"/>
  <c r="J202" i="3" s="1"/>
  <c r="K202" i="3" s="1"/>
  <c r="I203" i="3"/>
  <c r="J203" i="3" s="1"/>
  <c r="F203" i="3" s="1"/>
  <c r="I204" i="3"/>
  <c r="J204" i="3" s="1"/>
  <c r="F204" i="3" s="1"/>
  <c r="H204" i="3" s="1"/>
  <c r="I205" i="3"/>
  <c r="J205" i="3" s="1"/>
  <c r="K205" i="3" s="1"/>
  <c r="I206" i="3"/>
  <c r="I207" i="3"/>
  <c r="J207" i="3" s="1"/>
  <c r="F207" i="3" s="1"/>
  <c r="H207" i="3" s="1"/>
  <c r="I208" i="3"/>
  <c r="J208" i="3" s="1"/>
  <c r="I209" i="3"/>
  <c r="I210" i="3"/>
  <c r="J210" i="3" s="1"/>
  <c r="F210" i="3" s="1"/>
  <c r="H210" i="3" s="1"/>
  <c r="I211" i="3"/>
  <c r="J211" i="3" s="1"/>
  <c r="F211" i="3" s="1"/>
  <c r="H211" i="3" s="1"/>
  <c r="I212" i="3"/>
  <c r="J212" i="3" s="1"/>
  <c r="F212" i="3" s="1"/>
  <c r="H212" i="3" s="1"/>
  <c r="I213" i="3"/>
  <c r="J213" i="3" s="1"/>
  <c r="I214" i="3"/>
  <c r="J214" i="3" s="1"/>
  <c r="F214" i="3" s="1"/>
  <c r="H214" i="3" s="1"/>
  <c r="I215" i="3"/>
  <c r="J215" i="3" s="1"/>
  <c r="I218" i="3"/>
  <c r="I219" i="3"/>
  <c r="I220" i="3"/>
  <c r="I221" i="3"/>
  <c r="J221" i="3" s="1"/>
  <c r="I222" i="3"/>
  <c r="J222" i="3" s="1"/>
  <c r="F222" i="3" s="1"/>
  <c r="H222" i="3" s="1"/>
  <c r="I223" i="3"/>
  <c r="J223" i="3" s="1"/>
  <c r="F223" i="3" s="1"/>
  <c r="H223" i="3" s="1"/>
  <c r="I224" i="3"/>
  <c r="I225" i="3"/>
  <c r="J225" i="3" s="1"/>
  <c r="F225" i="3" s="1"/>
  <c r="H225" i="3" s="1"/>
  <c r="I226" i="3"/>
  <c r="J226" i="3" s="1"/>
  <c r="I227" i="3"/>
  <c r="J227" i="3" s="1"/>
  <c r="I228" i="3"/>
  <c r="J228" i="3" s="1"/>
  <c r="I229" i="3"/>
  <c r="J229" i="3" s="1"/>
  <c r="F229" i="3" s="1"/>
  <c r="H229" i="3" s="1"/>
  <c r="I230" i="3"/>
  <c r="J230" i="3" s="1"/>
  <c r="F230" i="3" s="1"/>
  <c r="H230" i="3" s="1"/>
  <c r="I231" i="3"/>
  <c r="J231" i="3" s="1"/>
  <c r="F231" i="3" s="1"/>
  <c r="H231" i="3" s="1"/>
  <c r="I232" i="3"/>
  <c r="I167" i="3"/>
  <c r="I128" i="2"/>
  <c r="J128" i="2" s="1"/>
  <c r="F128" i="2" s="1"/>
  <c r="H128" i="2" s="1"/>
  <c r="I129" i="2"/>
  <c r="J129" i="2" s="1"/>
  <c r="F129" i="2" s="1"/>
  <c r="H129" i="2" s="1"/>
  <c r="I130" i="2"/>
  <c r="I131" i="2"/>
  <c r="I132" i="2"/>
  <c r="I133" i="2"/>
  <c r="J133" i="2" s="1"/>
  <c r="F133" i="2" s="1"/>
  <c r="H133" i="2" s="1"/>
  <c r="I134" i="2"/>
  <c r="J134" i="2" s="1"/>
  <c r="F134" i="2" s="1"/>
  <c r="H134" i="2" s="1"/>
  <c r="I135" i="2"/>
  <c r="I136" i="2"/>
  <c r="J136" i="2" s="1"/>
  <c r="I139" i="2"/>
  <c r="J139" i="2" s="1"/>
  <c r="F139" i="2" s="1"/>
  <c r="H139" i="2" s="1"/>
  <c r="I140" i="2"/>
  <c r="I141" i="2"/>
  <c r="I142" i="2"/>
  <c r="I143" i="2"/>
  <c r="J143" i="2" s="1"/>
  <c r="F143" i="2" s="1"/>
  <c r="H143" i="2" s="1"/>
  <c r="I144" i="2"/>
  <c r="J144" i="2" s="1"/>
  <c r="F144" i="2" s="1"/>
  <c r="H144" i="2" s="1"/>
  <c r="I145" i="2"/>
  <c r="I146" i="2"/>
  <c r="J146" i="2" s="1"/>
  <c r="I147" i="2"/>
  <c r="J147" i="2" s="1"/>
  <c r="I148" i="2"/>
  <c r="I151" i="2"/>
  <c r="I152" i="2"/>
  <c r="J152" i="2" s="1"/>
  <c r="I153" i="2"/>
  <c r="J153" i="2" s="1"/>
  <c r="I154" i="2"/>
  <c r="J154" i="2" s="1"/>
  <c r="F154" i="2" s="1"/>
  <c r="H154" i="2" s="1"/>
  <c r="I155" i="2"/>
  <c r="I156" i="2"/>
  <c r="I157" i="2"/>
  <c r="J157" i="2" s="1"/>
  <c r="F157" i="2" s="1"/>
  <c r="H157" i="2" s="1"/>
  <c r="I158" i="2"/>
  <c r="I159" i="2"/>
  <c r="I160" i="2"/>
  <c r="J160" i="2" s="1"/>
  <c r="I163" i="2"/>
  <c r="J163" i="2" s="1"/>
  <c r="I164" i="2"/>
  <c r="I165" i="2"/>
  <c r="I166" i="2"/>
  <c r="J166" i="2" s="1"/>
  <c r="F166" i="2" s="1"/>
  <c r="H166" i="2" s="1"/>
  <c r="I167" i="2"/>
  <c r="J167" i="2" s="1"/>
  <c r="I168" i="2"/>
  <c r="I169" i="2"/>
  <c r="I170" i="2"/>
  <c r="J170" i="2" s="1"/>
  <c r="I171" i="2"/>
  <c r="I172" i="2"/>
  <c r="K172" i="2" s="1"/>
  <c r="I127" i="2"/>
  <c r="I88" i="1"/>
  <c r="I89" i="1"/>
  <c r="I90" i="1"/>
  <c r="I91" i="1"/>
  <c r="I94" i="1"/>
  <c r="J94" i="1" s="1"/>
  <c r="I95" i="1"/>
  <c r="I96" i="1"/>
  <c r="J96" i="1" s="1"/>
  <c r="I97" i="1"/>
  <c r="I98" i="1"/>
  <c r="I101" i="1"/>
  <c r="I102" i="1"/>
  <c r="I103" i="1"/>
  <c r="I104" i="1"/>
  <c r="I105" i="1"/>
  <c r="I108" i="1"/>
  <c r="J108" i="1" s="1"/>
  <c r="K108" i="1" s="1"/>
  <c r="I109" i="1"/>
  <c r="I110" i="1"/>
  <c r="I111" i="1"/>
  <c r="I112" i="1"/>
  <c r="I87" i="1"/>
  <c r="I41" i="1"/>
  <c r="J41" i="1" s="1"/>
  <c r="F41" i="1" s="1"/>
  <c r="H41" i="1" s="1"/>
  <c r="I42" i="1"/>
  <c r="J42" i="1" s="1"/>
  <c r="I43" i="1"/>
  <c r="J43" i="1" s="1"/>
  <c r="F43" i="1" s="1"/>
  <c r="H43" i="1" s="1"/>
  <c r="I44" i="1"/>
  <c r="I47" i="1"/>
  <c r="I48" i="1"/>
  <c r="I49" i="1"/>
  <c r="J49" i="1" s="1"/>
  <c r="F49" i="1" s="1"/>
  <c r="H49" i="1" s="1"/>
  <c r="I50" i="1"/>
  <c r="I51" i="1"/>
  <c r="J51" i="1" s="1"/>
  <c r="F51" i="1" s="1"/>
  <c r="H51" i="1" s="1"/>
  <c r="I54" i="1"/>
  <c r="I55" i="1"/>
  <c r="J55" i="1" s="1"/>
  <c r="K55" i="1" s="1"/>
  <c r="I56" i="1"/>
  <c r="I57" i="1"/>
  <c r="I58" i="1"/>
  <c r="I61" i="1"/>
  <c r="I62" i="1"/>
  <c r="I63" i="1"/>
  <c r="I64" i="1"/>
  <c r="J64" i="1" s="1"/>
  <c r="I65" i="1"/>
  <c r="J65" i="1" s="1"/>
  <c r="F65" i="1" s="1"/>
  <c r="H65" i="1" s="1"/>
  <c r="I40" i="1"/>
  <c r="I12" i="1"/>
  <c r="I13" i="1"/>
  <c r="I14" i="1"/>
  <c r="J14" i="1" s="1"/>
  <c r="E14" i="1" s="1"/>
  <c r="G14" i="1" s="1"/>
  <c r="I15" i="1"/>
  <c r="I19" i="1"/>
  <c r="J19" i="1" s="1"/>
  <c r="E19" i="1" s="1"/>
  <c r="G19" i="1" s="1"/>
  <c r="I20" i="1"/>
  <c r="I21" i="1"/>
  <c r="K21" i="1" s="1"/>
  <c r="I22" i="1"/>
  <c r="I23" i="1"/>
  <c r="I12" i="2"/>
  <c r="J12" i="2" s="1"/>
  <c r="I13" i="2"/>
  <c r="I14" i="2"/>
  <c r="I15" i="2"/>
  <c r="I16" i="2"/>
  <c r="J16" i="2" s="1"/>
  <c r="E16" i="2" s="1"/>
  <c r="G16" i="2" s="1"/>
  <c r="I17" i="2"/>
  <c r="J17" i="2" s="1"/>
  <c r="E17" i="2" s="1"/>
  <c r="G17" i="2" s="1"/>
  <c r="I18" i="2"/>
  <c r="I19" i="2"/>
  <c r="J19" i="2" s="1"/>
  <c r="E19" i="2" s="1"/>
  <c r="G19" i="2" s="1"/>
  <c r="I20" i="2"/>
  <c r="J20" i="2" s="1"/>
  <c r="E20" i="2" s="1"/>
  <c r="G20" i="2" s="1"/>
  <c r="I24" i="2"/>
  <c r="I25" i="2"/>
  <c r="I26" i="2"/>
  <c r="J26" i="2" s="1"/>
  <c r="E26" i="2" s="1"/>
  <c r="I27" i="2"/>
  <c r="J27" i="2" s="1"/>
  <c r="E27" i="2" s="1"/>
  <c r="G27" i="2" s="1"/>
  <c r="I28" i="2"/>
  <c r="J28" i="2" s="1"/>
  <c r="E28" i="2" s="1"/>
  <c r="G28" i="2" s="1"/>
  <c r="I29" i="2"/>
  <c r="I30" i="2"/>
  <c r="J30" i="2" s="1"/>
  <c r="I31" i="2"/>
  <c r="I32" i="2"/>
  <c r="I33" i="2"/>
  <c r="I12" i="3"/>
  <c r="J12" i="3" s="1"/>
  <c r="E12" i="3" s="1"/>
  <c r="G12" i="3" s="1"/>
  <c r="I13" i="3"/>
  <c r="J13" i="3" s="1"/>
  <c r="E13" i="3" s="1"/>
  <c r="G13" i="3" s="1"/>
  <c r="I14" i="3"/>
  <c r="J14" i="3" s="1"/>
  <c r="I15" i="3"/>
  <c r="J15" i="3" s="1"/>
  <c r="I16" i="3"/>
  <c r="J16" i="3" s="1"/>
  <c r="E16" i="3" s="1"/>
  <c r="G16" i="3" s="1"/>
  <c r="I17" i="3"/>
  <c r="I18" i="3"/>
  <c r="J18" i="3" s="1"/>
  <c r="K18" i="3" s="1"/>
  <c r="I19" i="3"/>
  <c r="J19" i="3" s="1"/>
  <c r="E19" i="3" s="1"/>
  <c r="G19" i="3" s="1"/>
  <c r="I20" i="3"/>
  <c r="J20" i="3" s="1"/>
  <c r="I21" i="3"/>
  <c r="J21" i="3" s="1"/>
  <c r="E21" i="3" s="1"/>
  <c r="G21" i="3" s="1"/>
  <c r="I22" i="3"/>
  <c r="J22" i="3" s="1"/>
  <c r="E22" i="3" s="1"/>
  <c r="G22" i="3" s="1"/>
  <c r="I23" i="3"/>
  <c r="I24" i="3"/>
  <c r="I25" i="3"/>
  <c r="I29" i="3"/>
  <c r="J29" i="3" s="1"/>
  <c r="I30" i="3"/>
  <c r="I31" i="3"/>
  <c r="J31" i="3" s="1"/>
  <c r="E31" i="3" s="1"/>
  <c r="G31" i="3" s="1"/>
  <c r="I32" i="3"/>
  <c r="J32" i="3" s="1"/>
  <c r="E32" i="3" s="1"/>
  <c r="G32" i="3" s="1"/>
  <c r="I33" i="3"/>
  <c r="I34" i="3"/>
  <c r="I35" i="3"/>
  <c r="I36" i="3"/>
  <c r="I37" i="3"/>
  <c r="J37" i="3" s="1"/>
  <c r="E37" i="3" s="1"/>
  <c r="G37" i="3" s="1"/>
  <c r="I38" i="3"/>
  <c r="J38" i="3" s="1"/>
  <c r="I39" i="3"/>
  <c r="J39" i="3" s="1"/>
  <c r="E39" i="3" s="1"/>
  <c r="G39" i="3" s="1"/>
  <c r="I40" i="3"/>
  <c r="J40" i="3" s="1"/>
  <c r="E40" i="3" s="1"/>
  <c r="G40" i="3" s="1"/>
  <c r="I41" i="3"/>
  <c r="J41" i="3" s="1"/>
  <c r="E41" i="3" s="1"/>
  <c r="G41" i="3" s="1"/>
  <c r="I42" i="3"/>
  <c r="J42" i="3" s="1"/>
  <c r="E42" i="3" s="1"/>
  <c r="G42" i="3" s="1"/>
  <c r="I43" i="3"/>
  <c r="I61" i="3"/>
  <c r="I62" i="3"/>
  <c r="J62" i="3" s="1"/>
  <c r="F62" i="3" s="1"/>
  <c r="H62" i="3" s="1"/>
  <c r="I63" i="3"/>
  <c r="J63" i="3" s="1"/>
  <c r="K63" i="3" s="1"/>
  <c r="I64" i="3"/>
  <c r="J64" i="3" s="1"/>
  <c r="F64" i="3" s="1"/>
  <c r="H64" i="3" s="1"/>
  <c r="I65" i="3"/>
  <c r="J65" i="3" s="1"/>
  <c r="F65" i="3" s="1"/>
  <c r="H65" i="3" s="1"/>
  <c r="I66" i="3"/>
  <c r="J66" i="3" s="1"/>
  <c r="F66" i="3" s="1"/>
  <c r="H66" i="3" s="1"/>
  <c r="I67" i="3"/>
  <c r="J67" i="3" s="1"/>
  <c r="F67" i="3" s="1"/>
  <c r="I68" i="3"/>
  <c r="J68" i="3" s="1"/>
  <c r="F68" i="3" s="1"/>
  <c r="I69" i="3"/>
  <c r="I70" i="3"/>
  <c r="J70" i="3" s="1"/>
  <c r="I71" i="3"/>
  <c r="I72" i="3"/>
  <c r="J72" i="3" s="1"/>
  <c r="F72" i="3" s="1"/>
  <c r="H72" i="3" s="1"/>
  <c r="I73" i="3"/>
  <c r="J73" i="3" s="1"/>
  <c r="F73" i="3" s="1"/>
  <c r="H73" i="3" s="1"/>
  <c r="I74" i="3"/>
  <c r="J74" i="3" s="1"/>
  <c r="F74" i="3" s="1"/>
  <c r="H74" i="3" s="1"/>
  <c r="I77" i="3"/>
  <c r="J77" i="3" s="1"/>
  <c r="I78" i="3"/>
  <c r="I79" i="3"/>
  <c r="I80" i="3"/>
  <c r="J80" i="3" s="1"/>
  <c r="F80" i="3" s="1"/>
  <c r="H80" i="3" s="1"/>
  <c r="I81" i="3"/>
  <c r="J81" i="3" s="1"/>
  <c r="F81" i="3" s="1"/>
  <c r="H81" i="3" s="1"/>
  <c r="I82" i="3"/>
  <c r="J82" i="3" s="1"/>
  <c r="F82" i="3" s="1"/>
  <c r="H82" i="3" s="1"/>
  <c r="I83" i="3"/>
  <c r="J83" i="3" s="1"/>
  <c r="F83" i="3" s="1"/>
  <c r="H83" i="3" s="1"/>
  <c r="I84" i="3"/>
  <c r="J84" i="3" s="1"/>
  <c r="F84" i="3" s="1"/>
  <c r="H84" i="3" s="1"/>
  <c r="I85" i="3"/>
  <c r="J85" i="3" s="1"/>
  <c r="K85" i="3" s="1"/>
  <c r="I86" i="3"/>
  <c r="I87" i="3"/>
  <c r="I88" i="3"/>
  <c r="J88" i="3" s="1"/>
  <c r="I89" i="3"/>
  <c r="J89" i="3" s="1"/>
  <c r="F89" i="3" s="1"/>
  <c r="H89" i="3" s="1"/>
  <c r="I90" i="3"/>
  <c r="J90" i="3" s="1"/>
  <c r="F90" i="3" s="1"/>
  <c r="H90" i="3" s="1"/>
  <c r="I91" i="3"/>
  <c r="J91" i="3" s="1"/>
  <c r="I94" i="3"/>
  <c r="J94" i="3" s="1"/>
  <c r="F94" i="3" s="1"/>
  <c r="I95" i="3"/>
  <c r="I96" i="3"/>
  <c r="I97" i="3"/>
  <c r="I98" i="3"/>
  <c r="I99" i="3"/>
  <c r="I100" i="3"/>
  <c r="J100" i="3" s="1"/>
  <c r="F100" i="3" s="1"/>
  <c r="H100" i="3" s="1"/>
  <c r="I101" i="3"/>
  <c r="J101" i="3" s="1"/>
  <c r="F101" i="3" s="1"/>
  <c r="H101" i="3" s="1"/>
  <c r="I102" i="3"/>
  <c r="J102" i="3" s="1"/>
  <c r="F102" i="3" s="1"/>
  <c r="H102" i="3" s="1"/>
  <c r="I103" i="3"/>
  <c r="J103" i="3" s="1"/>
  <c r="F103" i="3" s="1"/>
  <c r="H103" i="3" s="1"/>
  <c r="I104" i="3"/>
  <c r="J104" i="3" s="1"/>
  <c r="F104" i="3" s="1"/>
  <c r="H104" i="3" s="1"/>
  <c r="I105" i="3"/>
  <c r="J105" i="3" s="1"/>
  <c r="I106" i="3"/>
  <c r="J106" i="3" s="1"/>
  <c r="F106" i="3" s="1"/>
  <c r="H106" i="3" s="1"/>
  <c r="I107" i="3"/>
  <c r="J107" i="3" s="1"/>
  <c r="F107" i="3" s="1"/>
  <c r="H107" i="3" s="1"/>
  <c r="I108" i="3"/>
  <c r="J108" i="3" s="1"/>
  <c r="F108" i="3" s="1"/>
  <c r="H108" i="3" s="1"/>
  <c r="I111" i="3"/>
  <c r="J111" i="3" s="1"/>
  <c r="F111" i="3" s="1"/>
  <c r="I112" i="3"/>
  <c r="J112" i="3" s="1"/>
  <c r="I113" i="3"/>
  <c r="J113" i="3" s="1"/>
  <c r="I114" i="3"/>
  <c r="J114" i="3" s="1"/>
  <c r="F114" i="3" s="1"/>
  <c r="H114" i="3" s="1"/>
  <c r="I115" i="3"/>
  <c r="J115" i="3" s="1"/>
  <c r="I116" i="3"/>
  <c r="J116" i="3" s="1"/>
  <c r="F116" i="3" s="1"/>
  <c r="H116" i="3" s="1"/>
  <c r="I117" i="3"/>
  <c r="I118" i="3"/>
  <c r="J118" i="3" s="1"/>
  <c r="F118" i="3" s="1"/>
  <c r="H118" i="3" s="1"/>
  <c r="I119" i="3"/>
  <c r="J119" i="3" s="1"/>
  <c r="I120" i="3"/>
  <c r="J120" i="3" s="1"/>
  <c r="F120" i="3" s="1"/>
  <c r="H120" i="3" s="1"/>
  <c r="I121" i="3"/>
  <c r="J121" i="3" s="1"/>
  <c r="F121" i="3" s="1"/>
  <c r="H121" i="3" s="1"/>
  <c r="I122" i="3"/>
  <c r="J122" i="3" s="1"/>
  <c r="I123" i="3"/>
  <c r="I124" i="3"/>
  <c r="J124" i="3" s="1"/>
  <c r="F124" i="3" s="1"/>
  <c r="H124" i="3" s="1"/>
  <c r="I125" i="3"/>
  <c r="J125" i="3" s="1"/>
  <c r="F125" i="3" s="1"/>
  <c r="H125" i="3" s="1"/>
  <c r="I60" i="3"/>
  <c r="J60" i="3" s="1"/>
  <c r="F60" i="3" s="1"/>
  <c r="D273" i="3"/>
  <c r="D272" i="3" s="1"/>
  <c r="F266" i="3"/>
  <c r="D213" i="2"/>
  <c r="D212" i="2" s="1"/>
  <c r="F206" i="2"/>
  <c r="D153" i="1"/>
  <c r="D152" i="1" s="1"/>
  <c r="J209" i="3"/>
  <c r="K209" i="3" s="1"/>
  <c r="J190" i="3"/>
  <c r="F190" i="3" s="1"/>
  <c r="H190" i="3" s="1"/>
  <c r="J191" i="3"/>
  <c r="K191" i="3" s="1"/>
  <c r="J172" i="3"/>
  <c r="F172" i="3" s="1"/>
  <c r="H172" i="3" s="1"/>
  <c r="J98" i="3"/>
  <c r="K98" i="3" s="1"/>
  <c r="J99" i="3"/>
  <c r="F99" i="3" s="1"/>
  <c r="H99" i="3" s="1"/>
  <c r="J87" i="3"/>
  <c r="F87" i="3" s="1"/>
  <c r="H87" i="3" s="1"/>
  <c r="H67" i="3"/>
  <c r="H68" i="3"/>
  <c r="J69" i="3"/>
  <c r="F69" i="3" s="1"/>
  <c r="H69" i="3" s="1"/>
  <c r="F70" i="3"/>
  <c r="H70" i="3" s="1"/>
  <c r="J71" i="3"/>
  <c r="F71" i="3" s="1"/>
  <c r="H71" i="3" s="1"/>
  <c r="J34" i="3"/>
  <c r="E34" i="3" s="1"/>
  <c r="G34" i="3" s="1"/>
  <c r="J35" i="3"/>
  <c r="E35" i="3" s="1"/>
  <c r="G35" i="3" s="1"/>
  <c r="J36" i="3"/>
  <c r="E36" i="3" s="1"/>
  <c r="G36" i="3" s="1"/>
  <c r="E15" i="3"/>
  <c r="G15" i="3" s="1"/>
  <c r="J17" i="3"/>
  <c r="E17" i="3" s="1"/>
  <c r="G17" i="3" s="1"/>
  <c r="F263" i="3"/>
  <c r="G263" i="3" s="1"/>
  <c r="G262" i="3" s="1"/>
  <c r="G253" i="3"/>
  <c r="G252" i="3" s="1"/>
  <c r="F244" i="3"/>
  <c r="F243" i="3"/>
  <c r="J219" i="3"/>
  <c r="F219" i="3" s="1"/>
  <c r="H219" i="3" s="1"/>
  <c r="J218" i="3"/>
  <c r="J198" i="3"/>
  <c r="F198" i="3" s="1"/>
  <c r="J197" i="3"/>
  <c r="F197" i="3" s="1"/>
  <c r="H197" i="3" s="1"/>
  <c r="J181" i="3"/>
  <c r="F181" i="3" s="1"/>
  <c r="H181" i="3" s="1"/>
  <c r="J167" i="3"/>
  <c r="F167" i="3" s="1"/>
  <c r="H167" i="3" s="1"/>
  <c r="J123" i="3"/>
  <c r="K123" i="3" s="1"/>
  <c r="J97" i="3"/>
  <c r="F97" i="3" s="1"/>
  <c r="H97" i="3" s="1"/>
  <c r="J96" i="3"/>
  <c r="F96" i="3" s="1"/>
  <c r="H96" i="3" s="1"/>
  <c r="J95" i="3"/>
  <c r="F95" i="3" s="1"/>
  <c r="H95" i="3" s="1"/>
  <c r="J79" i="3"/>
  <c r="F79" i="3" s="1"/>
  <c r="H79" i="3" s="1"/>
  <c r="J78" i="3"/>
  <c r="F78" i="3" s="1"/>
  <c r="F77" i="3"/>
  <c r="H77" i="3" s="1"/>
  <c r="J61" i="3"/>
  <c r="F61" i="3" s="1"/>
  <c r="H61" i="3" s="1"/>
  <c r="E50" i="3"/>
  <c r="E49" i="3" s="1"/>
  <c r="J43" i="3"/>
  <c r="E43" i="3" s="1"/>
  <c r="G43" i="3" s="1"/>
  <c r="J25" i="3"/>
  <c r="E25" i="3" s="1"/>
  <c r="G25" i="3" s="1"/>
  <c r="J24" i="3"/>
  <c r="E24" i="3" s="1"/>
  <c r="G24" i="3" s="1"/>
  <c r="J23" i="3"/>
  <c r="E23" i="3" s="1"/>
  <c r="G23" i="3" s="1"/>
  <c r="J169" i="2"/>
  <c r="F169" i="2" s="1"/>
  <c r="H169" i="2" s="1"/>
  <c r="J155" i="2"/>
  <c r="F155" i="2" s="1"/>
  <c r="H155" i="2" s="1"/>
  <c r="J158" i="2"/>
  <c r="F158" i="2" s="1"/>
  <c r="H158" i="2" s="1"/>
  <c r="J141" i="2"/>
  <c r="F141" i="2" s="1"/>
  <c r="H141" i="2" s="1"/>
  <c r="J142" i="2"/>
  <c r="J145" i="2"/>
  <c r="F145" i="2" s="1"/>
  <c r="H145" i="2" s="1"/>
  <c r="J131" i="2"/>
  <c r="J132" i="2"/>
  <c r="F132" i="2" s="1"/>
  <c r="H132" i="2" s="1"/>
  <c r="J25" i="2"/>
  <c r="E25" i="2" s="1"/>
  <c r="G25" i="2" s="1"/>
  <c r="G26" i="2"/>
  <c r="J18" i="2"/>
  <c r="E18" i="2" s="1"/>
  <c r="G18" i="2" s="1"/>
  <c r="J13" i="2"/>
  <c r="E13" i="2" s="1"/>
  <c r="G13" i="2" s="1"/>
  <c r="J14" i="2"/>
  <c r="K14" i="2" s="1"/>
  <c r="F203" i="2"/>
  <c r="G203" i="2" s="1"/>
  <c r="G192" i="2"/>
  <c r="F184" i="2"/>
  <c r="F183" i="2"/>
  <c r="F185" i="2" s="1"/>
  <c r="G185" i="2" s="1"/>
  <c r="J172" i="2"/>
  <c r="F172" i="2" s="1"/>
  <c r="H172" i="2" s="1"/>
  <c r="J171" i="2"/>
  <c r="K171" i="2" s="1"/>
  <c r="J151" i="2"/>
  <c r="K151" i="2" s="1"/>
  <c r="J148" i="2"/>
  <c r="F148" i="2" s="1"/>
  <c r="H148" i="2" s="1"/>
  <c r="J135" i="2"/>
  <c r="K135" i="2" s="1"/>
  <c r="J127" i="2"/>
  <c r="F127" i="2" s="1"/>
  <c r="H127" i="2" s="1"/>
  <c r="E40" i="2"/>
  <c r="E39" i="2" s="1"/>
  <c r="J33" i="2"/>
  <c r="E33" i="2"/>
  <c r="G33" i="2" s="1"/>
  <c r="J24" i="2"/>
  <c r="E24" i="2" s="1"/>
  <c r="K103" i="3"/>
  <c r="K13" i="2"/>
  <c r="K225" i="3"/>
  <c r="J29" i="2"/>
  <c r="E29" i="2" s="1"/>
  <c r="G29" i="2" s="1"/>
  <c r="J140" i="2"/>
  <c r="F140" i="2" s="1"/>
  <c r="H140" i="2" s="1"/>
  <c r="J164" i="2"/>
  <c r="F164" i="2" s="1"/>
  <c r="H164" i="2" s="1"/>
  <c r="K26" i="2"/>
  <c r="F142" i="2"/>
  <c r="H142" i="2" s="1"/>
  <c r="K142" i="2"/>
  <c r="F152" i="2"/>
  <c r="H152" i="2" s="1"/>
  <c r="K152" i="2"/>
  <c r="F170" i="2"/>
  <c r="H170" i="2" s="1"/>
  <c r="K170" i="2"/>
  <c r="J168" i="2"/>
  <c r="F168" i="2" s="1"/>
  <c r="H168" i="2" s="1"/>
  <c r="J30" i="3"/>
  <c r="K30" i="3" s="1"/>
  <c r="K113" i="3"/>
  <c r="F113" i="3"/>
  <c r="H113" i="3" s="1"/>
  <c r="K68" i="3"/>
  <c r="J86" i="3"/>
  <c r="K86" i="3" s="1"/>
  <c r="F122" i="3"/>
  <c r="H122" i="3" s="1"/>
  <c r="K122" i="3"/>
  <c r="F85" i="3"/>
  <c r="H85" i="3" s="1"/>
  <c r="K104" i="3"/>
  <c r="K174" i="3"/>
  <c r="K190" i="3"/>
  <c r="K194" i="3"/>
  <c r="J179" i="3"/>
  <c r="F179" i="3" s="1"/>
  <c r="H179" i="3" s="1"/>
  <c r="J171" i="3"/>
  <c r="F171" i="3" s="1"/>
  <c r="H171" i="3" s="1"/>
  <c r="K114" i="3"/>
  <c r="K121" i="3"/>
  <c r="K102" i="3"/>
  <c r="K15" i="3"/>
  <c r="K43" i="3"/>
  <c r="K36" i="3"/>
  <c r="K181" i="3"/>
  <c r="K77" i="3"/>
  <c r="K95" i="3"/>
  <c r="K96" i="3"/>
  <c r="J180" i="3"/>
  <c r="F180" i="3" s="1"/>
  <c r="H180" i="3" s="1"/>
  <c r="K42" i="3"/>
  <c r="F168" i="3"/>
  <c r="H168" i="3" s="1"/>
  <c r="K218" i="3"/>
  <c r="F218" i="3"/>
  <c r="H218" i="3" s="1"/>
  <c r="K169" i="2"/>
  <c r="K145" i="2"/>
  <c r="K141" i="2"/>
  <c r="F131" i="2"/>
  <c r="H131" i="2" s="1"/>
  <c r="K131" i="2"/>
  <c r="J130" i="2"/>
  <c r="F130" i="2" s="1"/>
  <c r="H130" i="2" s="1"/>
  <c r="K33" i="2"/>
  <c r="G184" i="2"/>
  <c r="J32" i="2"/>
  <c r="E32" i="2" s="1"/>
  <c r="G32" i="2" s="1"/>
  <c r="K160" i="2"/>
  <c r="F160" i="2"/>
  <c r="H160" i="2" s="1"/>
  <c r="J15" i="2"/>
  <c r="E15" i="2" s="1"/>
  <c r="K148" i="2"/>
  <c r="J159" i="2"/>
  <c r="F159" i="2" s="1"/>
  <c r="H159" i="2" s="1"/>
  <c r="J165" i="2"/>
  <c r="F165" i="2" s="1"/>
  <c r="H165" i="2" s="1"/>
  <c r="F171" i="2"/>
  <c r="H171" i="2" s="1"/>
  <c r="F143" i="1"/>
  <c r="G143" i="1" s="1"/>
  <c r="G142" i="1" s="1"/>
  <c r="K130" i="2"/>
  <c r="K29" i="2"/>
  <c r="K168" i="2"/>
  <c r="E30" i="1"/>
  <c r="E29" i="1" s="1"/>
  <c r="F147" i="1"/>
  <c r="F146" i="1" s="1"/>
  <c r="G133" i="1"/>
  <c r="G132" i="1" s="1"/>
  <c r="J111" i="1"/>
  <c r="F111" i="1" s="1"/>
  <c r="H111" i="1" s="1"/>
  <c r="J109" i="1"/>
  <c r="F109" i="1" s="1"/>
  <c r="J105" i="1"/>
  <c r="F105" i="1" s="1"/>
  <c r="H105" i="1" s="1"/>
  <c r="J101" i="1"/>
  <c r="K101" i="1" s="1"/>
  <c r="J98" i="1"/>
  <c r="K98" i="1" s="1"/>
  <c r="J97" i="1"/>
  <c r="K97" i="1" s="1"/>
  <c r="J91" i="1"/>
  <c r="F91" i="1" s="1"/>
  <c r="H91" i="1" s="1"/>
  <c r="J87" i="1"/>
  <c r="F87" i="1" s="1"/>
  <c r="F123" i="1"/>
  <c r="F125" i="1" s="1"/>
  <c r="G125" i="1" s="1"/>
  <c r="F124" i="1"/>
  <c r="J63" i="1"/>
  <c r="F63" i="1" s="1"/>
  <c r="H63" i="1" s="1"/>
  <c r="J62" i="1"/>
  <c r="J58" i="1"/>
  <c r="J54" i="1"/>
  <c r="F54" i="1" s="1"/>
  <c r="J47" i="1"/>
  <c r="F47" i="1" s="1"/>
  <c r="H47" i="1" s="1"/>
  <c r="J48" i="1"/>
  <c r="F48" i="1" s="1"/>
  <c r="J50" i="1"/>
  <c r="F50" i="1" s="1"/>
  <c r="H50" i="1" s="1"/>
  <c r="J44" i="1"/>
  <c r="F44" i="1" s="1"/>
  <c r="H44" i="1" s="1"/>
  <c r="J40" i="1"/>
  <c r="F40" i="1" s="1"/>
  <c r="J23" i="1"/>
  <c r="E23" i="1" s="1"/>
  <c r="J20" i="1"/>
  <c r="J12" i="1"/>
  <c r="E12" i="1" s="1"/>
  <c r="J13" i="1"/>
  <c r="E13" i="1" s="1"/>
  <c r="G13" i="1" s="1"/>
  <c r="J15" i="1"/>
  <c r="E15" i="1" s="1"/>
  <c r="G15" i="1" s="1"/>
  <c r="J88" i="1"/>
  <c r="F88" i="1" s="1"/>
  <c r="H88" i="1" s="1"/>
  <c r="K91" i="1"/>
  <c r="J95" i="1"/>
  <c r="F95" i="1" s="1"/>
  <c r="H95" i="1" s="1"/>
  <c r="F98" i="1"/>
  <c r="H98" i="1" s="1"/>
  <c r="J89" i="1"/>
  <c r="F89" i="1" s="1"/>
  <c r="H89" i="1" s="1"/>
  <c r="J103" i="1"/>
  <c r="F103" i="1" s="1"/>
  <c r="H103" i="1" s="1"/>
  <c r="J110" i="1"/>
  <c r="F110" i="1" s="1"/>
  <c r="H110" i="1" s="1"/>
  <c r="K62" i="1"/>
  <c r="F62" i="1"/>
  <c r="H62" i="1" s="1"/>
  <c r="J61" i="1"/>
  <c r="F61" i="1" s="1"/>
  <c r="K54" i="1"/>
  <c r="K58" i="1"/>
  <c r="F58" i="1"/>
  <c r="H58" i="1" s="1"/>
  <c r="J56" i="1"/>
  <c r="F56" i="1" s="1"/>
  <c r="H56" i="1" s="1"/>
  <c r="J57" i="1"/>
  <c r="F57" i="1" s="1"/>
  <c r="H57" i="1" s="1"/>
  <c r="K50" i="1"/>
  <c r="K44" i="1"/>
  <c r="E20" i="1"/>
  <c r="G20" i="1" s="1"/>
  <c r="J22" i="1"/>
  <c r="K22" i="1" s="1"/>
  <c r="J21" i="1"/>
  <c r="E21" i="1" s="1"/>
  <c r="G21" i="1" s="1"/>
  <c r="K88" i="1"/>
  <c r="K103" i="1"/>
  <c r="K110" i="1"/>
  <c r="K56" i="1"/>
  <c r="E22" i="1"/>
  <c r="G22" i="1" s="1"/>
  <c r="K90" i="3" l="1"/>
  <c r="F191" i="3"/>
  <c r="H191" i="3" s="1"/>
  <c r="K78" i="3"/>
  <c r="K115" i="3"/>
  <c r="F115" i="3"/>
  <c r="H115" i="3" s="1"/>
  <c r="K70" i="3"/>
  <c r="J11" i="3"/>
  <c r="E11" i="3" s="1"/>
  <c r="G11" i="3" s="1"/>
  <c r="J117" i="3"/>
  <c r="F117" i="3" s="1"/>
  <c r="H117" i="3" s="1"/>
  <c r="J220" i="3"/>
  <c r="F220" i="3" s="1"/>
  <c r="H220" i="3" s="1"/>
  <c r="J184" i="3"/>
  <c r="F184" i="3" s="1"/>
  <c r="H184" i="3" s="1"/>
  <c r="K175" i="3"/>
  <c r="K185" i="3"/>
  <c r="F128" i="3"/>
  <c r="H128" i="3" s="1"/>
  <c r="K30" i="2"/>
  <c r="E30" i="2"/>
  <c r="G30" i="2" s="1"/>
  <c r="F146" i="2"/>
  <c r="H146" i="2" s="1"/>
  <c r="K146" i="2"/>
  <c r="F136" i="2"/>
  <c r="H136" i="2" s="1"/>
  <c r="K136" i="2"/>
  <c r="F163" i="2"/>
  <c r="H163" i="2" s="1"/>
  <c r="K163" i="2"/>
  <c r="F153" i="2"/>
  <c r="H153" i="2" s="1"/>
  <c r="K153" i="2"/>
  <c r="K27" i="2"/>
  <c r="K16" i="2"/>
  <c r="F135" i="2"/>
  <c r="H135" i="2" s="1"/>
  <c r="J156" i="2"/>
  <c r="F156" i="2" s="1"/>
  <c r="H156" i="2" s="1"/>
  <c r="K164" i="2"/>
  <c r="K173" i="2" s="1"/>
  <c r="K165" i="2"/>
  <c r="K133" i="2"/>
  <c r="K155" i="2"/>
  <c r="K128" i="2"/>
  <c r="K143" i="2"/>
  <c r="K166" i="2"/>
  <c r="K28" i="2"/>
  <c r="K19" i="2"/>
  <c r="K91" i="2"/>
  <c r="K17" i="2"/>
  <c r="K134" i="2"/>
  <c r="K127" i="2"/>
  <c r="K18" i="2"/>
  <c r="K110" i="2"/>
  <c r="F113" i="2"/>
  <c r="H113" i="2" s="1"/>
  <c r="F75" i="2"/>
  <c r="H75" i="2" s="1"/>
  <c r="K75" i="2"/>
  <c r="G202" i="2"/>
  <c r="H180" i="2"/>
  <c r="I180" i="2" s="1"/>
  <c r="I179" i="2" s="1"/>
  <c r="F99" i="2"/>
  <c r="H99" i="2" s="1"/>
  <c r="K99" i="2"/>
  <c r="E12" i="2"/>
  <c r="G12" i="2" s="1"/>
  <c r="K12" i="2"/>
  <c r="K167" i="2"/>
  <c r="F174" i="2" s="1"/>
  <c r="F167" i="2"/>
  <c r="H167" i="2" s="1"/>
  <c r="K147" i="2"/>
  <c r="F147" i="2"/>
  <c r="H147" i="2" s="1"/>
  <c r="H149" i="2" s="1"/>
  <c r="K154" i="2"/>
  <c r="K90" i="2"/>
  <c r="K62" i="2"/>
  <c r="K59" i="2"/>
  <c r="K32" i="2"/>
  <c r="K11" i="2"/>
  <c r="K140" i="2"/>
  <c r="K139" i="2"/>
  <c r="K157" i="2"/>
  <c r="J31" i="2"/>
  <c r="E31" i="2" s="1"/>
  <c r="G31" i="2" s="1"/>
  <c r="E14" i="2"/>
  <c r="G14" i="2" s="1"/>
  <c r="K129" i="2"/>
  <c r="K66" i="2"/>
  <c r="K51" i="2"/>
  <c r="K15" i="2"/>
  <c r="K144" i="2"/>
  <c r="K158" i="2"/>
  <c r="J118" i="2"/>
  <c r="F118" i="2" s="1"/>
  <c r="H118" i="2" s="1"/>
  <c r="K114" i="2"/>
  <c r="K107" i="2"/>
  <c r="J70" i="2"/>
  <c r="F70" i="2" s="1"/>
  <c r="H70" i="2" s="1"/>
  <c r="K67" i="2"/>
  <c r="K20" i="2"/>
  <c r="K103" i="2"/>
  <c r="K88" i="2"/>
  <c r="K94" i="2"/>
  <c r="K92" i="2"/>
  <c r="K83" i="2"/>
  <c r="K64" i="2"/>
  <c r="K159" i="2"/>
  <c r="J116" i="2"/>
  <c r="F116" i="2" s="1"/>
  <c r="H116" i="2" s="1"/>
  <c r="K112" i="2"/>
  <c r="K68" i="2"/>
  <c r="K96" i="1"/>
  <c r="F96" i="1"/>
  <c r="H96" i="1" s="1"/>
  <c r="K12" i="1"/>
  <c r="K43" i="1"/>
  <c r="K20" i="1"/>
  <c r="K105" i="1"/>
  <c r="K47" i="1"/>
  <c r="K63" i="1"/>
  <c r="K61" i="1"/>
  <c r="K111" i="1"/>
  <c r="K64" i="1"/>
  <c r="F64" i="1"/>
  <c r="H64" i="1" s="1"/>
  <c r="F42" i="1"/>
  <c r="H42" i="1" s="1"/>
  <c r="K42" i="1"/>
  <c r="K94" i="1"/>
  <c r="F94" i="1"/>
  <c r="H94" i="1" s="1"/>
  <c r="H99" i="1" s="1"/>
  <c r="K11" i="1"/>
  <c r="E11" i="1"/>
  <c r="G11" i="1" s="1"/>
  <c r="K41" i="1"/>
  <c r="K95" i="1"/>
  <c r="K14" i="1"/>
  <c r="F108" i="1"/>
  <c r="H108" i="1" s="1"/>
  <c r="K19" i="1"/>
  <c r="J90" i="1"/>
  <c r="F90" i="1" s="1"/>
  <c r="H90" i="1" s="1"/>
  <c r="J102" i="1"/>
  <c r="F102" i="1" s="1"/>
  <c r="H102" i="1" s="1"/>
  <c r="J112" i="1"/>
  <c r="F112" i="1" s="1"/>
  <c r="H112" i="1" s="1"/>
  <c r="K57" i="1"/>
  <c r="K109" i="1"/>
  <c r="F97" i="1"/>
  <c r="H97" i="1" s="1"/>
  <c r="J104" i="1"/>
  <c r="F104" i="1" s="1"/>
  <c r="H104" i="1" s="1"/>
  <c r="K89" i="1"/>
  <c r="K13" i="1"/>
  <c r="K16" i="1" s="1"/>
  <c r="K65" i="1"/>
  <c r="K15" i="1"/>
  <c r="F101" i="1"/>
  <c r="H101" i="1" s="1"/>
  <c r="K76" i="1"/>
  <c r="K72" i="1"/>
  <c r="K75" i="1"/>
  <c r="K51" i="1"/>
  <c r="K23" i="1"/>
  <c r="K48" i="1"/>
  <c r="K136" i="3"/>
  <c r="F136" i="3"/>
  <c r="H136" i="3" s="1"/>
  <c r="K152" i="3"/>
  <c r="F152" i="3"/>
  <c r="H152" i="3" s="1"/>
  <c r="K135" i="3"/>
  <c r="F135" i="3"/>
  <c r="H135" i="3" s="1"/>
  <c r="K145" i="3"/>
  <c r="F145" i="3"/>
  <c r="K61" i="3"/>
  <c r="K137" i="3"/>
  <c r="F123" i="3"/>
  <c r="H123" i="3" s="1"/>
  <c r="F245" i="3"/>
  <c r="G245" i="3" s="1"/>
  <c r="G244" i="3" s="1"/>
  <c r="F153" i="3"/>
  <c r="H153" i="3" s="1"/>
  <c r="F131" i="3"/>
  <c r="H131" i="3" s="1"/>
  <c r="K131" i="3"/>
  <c r="K149" i="3"/>
  <c r="F149" i="3"/>
  <c r="H149" i="3" s="1"/>
  <c r="K132" i="3"/>
  <c r="F132" i="3"/>
  <c r="H132" i="3" s="1"/>
  <c r="K155" i="3"/>
  <c r="F155" i="3"/>
  <c r="H155" i="3" s="1"/>
  <c r="K138" i="3"/>
  <c r="F138" i="3"/>
  <c r="H138" i="3" s="1"/>
  <c r="F156" i="3"/>
  <c r="H156" i="3" s="1"/>
  <c r="K156" i="3"/>
  <c r="F139" i="3"/>
  <c r="H139" i="3" s="1"/>
  <c r="K139" i="3"/>
  <c r="F157" i="3"/>
  <c r="H157" i="3" s="1"/>
  <c r="K157" i="3"/>
  <c r="K140" i="3"/>
  <c r="F140" i="3"/>
  <c r="H140" i="3" s="1"/>
  <c r="K147" i="3"/>
  <c r="F147" i="3"/>
  <c r="H147" i="3" s="1"/>
  <c r="K130" i="3"/>
  <c r="F130" i="3"/>
  <c r="H130" i="3" s="1"/>
  <c r="F148" i="3"/>
  <c r="H148" i="3" s="1"/>
  <c r="K148" i="3"/>
  <c r="K159" i="3"/>
  <c r="K69" i="3"/>
  <c r="K31" i="3"/>
  <c r="K186" i="3"/>
  <c r="K129" i="3"/>
  <c r="J134" i="3"/>
  <c r="F134" i="3" s="1"/>
  <c r="H134" i="3" s="1"/>
  <c r="J142" i="3"/>
  <c r="F142" i="3" s="1"/>
  <c r="H142" i="3" s="1"/>
  <c r="H145" i="3"/>
  <c r="K146" i="3"/>
  <c r="J151" i="3"/>
  <c r="F151" i="3" s="1"/>
  <c r="H151" i="3" s="1"/>
  <c r="K154" i="3"/>
  <c r="J159" i="3"/>
  <c r="F159" i="3" s="1"/>
  <c r="H159" i="3" s="1"/>
  <c r="F202" i="3"/>
  <c r="H202" i="3" s="1"/>
  <c r="K231" i="3"/>
  <c r="J133" i="3"/>
  <c r="F133" i="3" s="1"/>
  <c r="H133" i="3" s="1"/>
  <c r="J141" i="3"/>
  <c r="F141" i="3" s="1"/>
  <c r="H141" i="3" s="1"/>
  <c r="J150" i="3"/>
  <c r="F150" i="3" s="1"/>
  <c r="H150" i="3" s="1"/>
  <c r="J158" i="3"/>
  <c r="F158" i="3" s="1"/>
  <c r="H158" i="3" s="1"/>
  <c r="K179" i="3"/>
  <c r="F86" i="3"/>
  <c r="H86" i="3" s="1"/>
  <c r="F213" i="3"/>
  <c r="H213" i="3" s="1"/>
  <c r="K213" i="3"/>
  <c r="K187" i="3"/>
  <c r="F187" i="3"/>
  <c r="H187" i="3" s="1"/>
  <c r="F176" i="3"/>
  <c r="H176" i="3" s="1"/>
  <c r="K176" i="3"/>
  <c r="F91" i="3"/>
  <c r="H91" i="3" s="1"/>
  <c r="K91" i="3"/>
  <c r="E20" i="3"/>
  <c r="G20" i="3" s="1"/>
  <c r="K20" i="3"/>
  <c r="F119" i="3"/>
  <c r="H119" i="3" s="1"/>
  <c r="K119" i="3"/>
  <c r="K64" i="3"/>
  <c r="K168" i="3"/>
  <c r="K13" i="3"/>
  <c r="K101" i="3"/>
  <c r="E30" i="3"/>
  <c r="G30" i="3" s="1"/>
  <c r="K229" i="3"/>
  <c r="K171" i="3"/>
  <c r="K108" i="3"/>
  <c r="K39" i="3"/>
  <c r="K65" i="3"/>
  <c r="K118" i="3"/>
  <c r="J169" i="3"/>
  <c r="F169" i="3" s="1"/>
  <c r="H169" i="3" s="1"/>
  <c r="K230" i="3"/>
  <c r="K87" i="3"/>
  <c r="K219" i="3"/>
  <c r="K40" i="3"/>
  <c r="K204" i="3"/>
  <c r="K72" i="3"/>
  <c r="K172" i="3"/>
  <c r="K12" i="3"/>
  <c r="K21" i="3"/>
  <c r="K34" i="3"/>
  <c r="K222" i="3"/>
  <c r="E38" i="3"/>
  <c r="G38" i="3" s="1"/>
  <c r="K38" i="3"/>
  <c r="K221" i="3"/>
  <c r="F221" i="3"/>
  <c r="H221" i="3" s="1"/>
  <c r="K193" i="3"/>
  <c r="F193" i="3"/>
  <c r="H193" i="3" s="1"/>
  <c r="F88" i="3"/>
  <c r="H88" i="3" s="1"/>
  <c r="K88" i="3"/>
  <c r="E29" i="3"/>
  <c r="G29" i="3" s="1"/>
  <c r="G44" i="3" s="1"/>
  <c r="K29" i="3"/>
  <c r="F228" i="3"/>
  <c r="H228" i="3" s="1"/>
  <c r="K228" i="3"/>
  <c r="F192" i="3"/>
  <c r="H192" i="3" s="1"/>
  <c r="K192" i="3"/>
  <c r="F201" i="3"/>
  <c r="H201" i="3" s="1"/>
  <c r="K201" i="3"/>
  <c r="F226" i="3"/>
  <c r="H226" i="3" s="1"/>
  <c r="K226" i="3"/>
  <c r="F208" i="3"/>
  <c r="H208" i="3" s="1"/>
  <c r="K208" i="3"/>
  <c r="F105" i="3"/>
  <c r="H105" i="3" s="1"/>
  <c r="K105" i="3"/>
  <c r="F227" i="3"/>
  <c r="H227" i="3" s="1"/>
  <c r="K227" i="3"/>
  <c r="K173" i="3"/>
  <c r="F173" i="3"/>
  <c r="H173" i="3" s="1"/>
  <c r="F215" i="3"/>
  <c r="H215" i="3" s="1"/>
  <c r="K215" i="3"/>
  <c r="F189" i="3"/>
  <c r="H189" i="3" s="1"/>
  <c r="K189" i="3"/>
  <c r="K112" i="3"/>
  <c r="F112" i="3"/>
  <c r="H112" i="3" s="1"/>
  <c r="K14" i="3"/>
  <c r="E14" i="3"/>
  <c r="G14" i="3" s="1"/>
  <c r="K196" i="3"/>
  <c r="K22" i="3"/>
  <c r="K167" i="3"/>
  <c r="K24" i="3"/>
  <c r="K84" i="3"/>
  <c r="K124" i="3"/>
  <c r="K66" i="3"/>
  <c r="K79" i="3"/>
  <c r="K180" i="3"/>
  <c r="K16" i="3"/>
  <c r="K19" i="3"/>
  <c r="K67" i="3"/>
  <c r="K83" i="3"/>
  <c r="K106" i="3"/>
  <c r="K99" i="3"/>
  <c r="K125" i="3"/>
  <c r="K207" i="3"/>
  <c r="F195" i="3"/>
  <c r="H195" i="3" s="1"/>
  <c r="K188" i="3"/>
  <c r="K62" i="3"/>
  <c r="J33" i="3"/>
  <c r="E33" i="3" s="1"/>
  <c r="G33" i="3" s="1"/>
  <c r="K41" i="3"/>
  <c r="K32" i="3"/>
  <c r="K82" i="3"/>
  <c r="K74" i="3"/>
  <c r="K25" i="3"/>
  <c r="K71" i="3"/>
  <c r="K211" i="3"/>
  <c r="K223" i="3"/>
  <c r="F205" i="3"/>
  <c r="H205" i="3" s="1"/>
  <c r="K120" i="3"/>
  <c r="F209" i="3"/>
  <c r="H209" i="3" s="1"/>
  <c r="K81" i="3"/>
  <c r="J170" i="3"/>
  <c r="F170" i="3" s="1"/>
  <c r="H170" i="3" s="1"/>
  <c r="K214" i="3"/>
  <c r="J232" i="3"/>
  <c r="F232" i="3" s="1"/>
  <c r="H232" i="3" s="1"/>
  <c r="K37" i="3"/>
  <c r="K97" i="3"/>
  <c r="K89" i="3"/>
  <c r="K100" i="3"/>
  <c r="K107" i="3"/>
  <c r="K210" i="3"/>
  <c r="K197" i="3"/>
  <c r="K23" i="3"/>
  <c r="F63" i="3"/>
  <c r="H63" i="3" s="1"/>
  <c r="J206" i="3"/>
  <c r="F206" i="3" s="1"/>
  <c r="H206" i="3" s="1"/>
  <c r="J224" i="3"/>
  <c r="F224" i="3" s="1"/>
  <c r="H224" i="3" s="1"/>
  <c r="K35" i="3"/>
  <c r="K17" i="3"/>
  <c r="F98" i="3"/>
  <c r="H98" i="3" s="1"/>
  <c r="K178" i="3"/>
  <c r="K94" i="3"/>
  <c r="K60" i="3"/>
  <c r="K177" i="3"/>
  <c r="E21" i="2"/>
  <c r="G15" i="2"/>
  <c r="E16" i="1"/>
  <c r="G12" i="1"/>
  <c r="H54" i="1"/>
  <c r="H87" i="1"/>
  <c r="H92" i="1" s="1"/>
  <c r="F92" i="1"/>
  <c r="H74" i="2"/>
  <c r="H63" i="2"/>
  <c r="F60" i="1"/>
  <c r="K59" i="1"/>
  <c r="H60" i="1"/>
  <c r="G124" i="1"/>
  <c r="H120" i="1"/>
  <c r="I120" i="1" s="1"/>
  <c r="I119" i="1" s="1"/>
  <c r="G21" i="2"/>
  <c r="F66" i="1"/>
  <c r="H61" i="1"/>
  <c r="H66" i="1" s="1"/>
  <c r="H50" i="2"/>
  <c r="H203" i="3"/>
  <c r="E17" i="1"/>
  <c r="G17" i="1"/>
  <c r="F100" i="1"/>
  <c r="H100" i="1"/>
  <c r="G23" i="1"/>
  <c r="G24" i="1" s="1"/>
  <c r="E24" i="1"/>
  <c r="H48" i="1"/>
  <c r="H52" i="1" s="1"/>
  <c r="F52" i="1"/>
  <c r="H94" i="3"/>
  <c r="H137" i="2"/>
  <c r="H78" i="3"/>
  <c r="H40" i="1"/>
  <c r="H45" i="1" s="1"/>
  <c r="F45" i="1"/>
  <c r="H109" i="1"/>
  <c r="H60" i="3"/>
  <c r="G24" i="2"/>
  <c r="G34" i="2" s="1"/>
  <c r="E34" i="2"/>
  <c r="H198" i="3"/>
  <c r="H98" i="2"/>
  <c r="K40" i="1"/>
  <c r="K73" i="3"/>
  <c r="F137" i="2"/>
  <c r="K116" i="3"/>
  <c r="K111" i="3"/>
  <c r="J78" i="1"/>
  <c r="F78" i="1" s="1"/>
  <c r="H78" i="1" s="1"/>
  <c r="F54" i="2"/>
  <c r="H54" i="2" s="1"/>
  <c r="K49" i="1"/>
  <c r="F151" i="2"/>
  <c r="K198" i="3"/>
  <c r="J69" i="1"/>
  <c r="F69" i="1" s="1"/>
  <c r="H69" i="1" s="1"/>
  <c r="F55" i="1"/>
  <c r="H55" i="1" s="1"/>
  <c r="H111" i="3"/>
  <c r="K203" i="3"/>
  <c r="E18" i="3"/>
  <c r="K212" i="3"/>
  <c r="K25" i="2"/>
  <c r="K132" i="2"/>
  <c r="F102" i="2"/>
  <c r="H102" i="2" s="1"/>
  <c r="F89" i="2"/>
  <c r="H89" i="2" s="1"/>
  <c r="F78" i="2"/>
  <c r="H78" i="2" s="1"/>
  <c r="K24" i="2"/>
  <c r="F65" i="2"/>
  <c r="H65" i="2" s="1"/>
  <c r="F86" i="2"/>
  <c r="K87" i="1"/>
  <c r="K80" i="3"/>
  <c r="H75" i="1"/>
  <c r="H110" i="2"/>
  <c r="J70" i="1"/>
  <c r="F70" i="1" s="1"/>
  <c r="H70" i="1" s="1"/>
  <c r="J79" i="1"/>
  <c r="F79" i="1" s="1"/>
  <c r="H79" i="1" s="1"/>
  <c r="K119" i="2"/>
  <c r="K111" i="2"/>
  <c r="F105" i="2"/>
  <c r="H105" i="2" s="1"/>
  <c r="F101" i="2"/>
  <c r="H101" i="2" s="1"/>
  <c r="K95" i="2"/>
  <c r="K87" i="2"/>
  <c r="K79" i="2"/>
  <c r="F81" i="2"/>
  <c r="H81" i="2" s="1"/>
  <c r="F77" i="2"/>
  <c r="H77" i="2" s="1"/>
  <c r="K71" i="2"/>
  <c r="K63" i="2"/>
  <c r="K55" i="2"/>
  <c r="F57" i="2"/>
  <c r="H57" i="2" s="1"/>
  <c r="F53" i="2"/>
  <c r="H53" i="2" s="1"/>
  <c r="K117" i="2"/>
  <c r="K93" i="2"/>
  <c r="K69" i="2"/>
  <c r="K100" i="2"/>
  <c r="K76" i="2"/>
  <c r="K52" i="2"/>
  <c r="F68" i="1"/>
  <c r="K77" i="1"/>
  <c r="K106" i="2"/>
  <c r="K98" i="2"/>
  <c r="J104" i="2"/>
  <c r="F104" i="2" s="1"/>
  <c r="H104" i="2" s="1"/>
  <c r="K82" i="2"/>
  <c r="K74" i="2"/>
  <c r="J80" i="2"/>
  <c r="F80" i="2" s="1"/>
  <c r="H80" i="2" s="1"/>
  <c r="K58" i="2"/>
  <c r="K50" i="2"/>
  <c r="J56" i="2"/>
  <c r="F56" i="2" s="1"/>
  <c r="H56" i="2" s="1"/>
  <c r="H160" i="3" l="1"/>
  <c r="H240" i="3"/>
  <c r="I240" i="3" s="1"/>
  <c r="I239" i="3" s="1"/>
  <c r="K184" i="3"/>
  <c r="K220" i="3"/>
  <c r="K117" i="3"/>
  <c r="K11" i="3"/>
  <c r="H174" i="2"/>
  <c r="K116" i="2"/>
  <c r="H72" i="2"/>
  <c r="K156" i="2"/>
  <c r="F120" i="2"/>
  <c r="K161" i="2"/>
  <c r="H120" i="2"/>
  <c r="H173" i="2"/>
  <c r="K149" i="2"/>
  <c r="F150" i="2"/>
  <c r="H150" i="2"/>
  <c r="F149" i="2"/>
  <c r="F162" i="2"/>
  <c r="K70" i="2"/>
  <c r="F173" i="2"/>
  <c r="H162" i="2"/>
  <c r="K118" i="2"/>
  <c r="F121" i="2" s="1"/>
  <c r="K21" i="2"/>
  <c r="K31" i="2"/>
  <c r="E35" i="2" s="1"/>
  <c r="E22" i="2"/>
  <c r="G22" i="2"/>
  <c r="H23" i="2" s="1"/>
  <c r="K99" i="1"/>
  <c r="F99" i="1"/>
  <c r="H113" i="1"/>
  <c r="F113" i="1"/>
  <c r="G16" i="1"/>
  <c r="F67" i="1"/>
  <c r="H106" i="1"/>
  <c r="K90" i="1"/>
  <c r="H93" i="1" s="1"/>
  <c r="G25" i="1"/>
  <c r="G26" i="1" s="1"/>
  <c r="H26" i="1" s="1"/>
  <c r="H25" i="1" s="1"/>
  <c r="E25" i="1"/>
  <c r="K102" i="1"/>
  <c r="K104" i="1"/>
  <c r="K112" i="1"/>
  <c r="H53" i="1"/>
  <c r="K66" i="1"/>
  <c r="F106" i="1"/>
  <c r="H67" i="1"/>
  <c r="K24" i="1"/>
  <c r="H126" i="3"/>
  <c r="H110" i="3"/>
  <c r="K141" i="3"/>
  <c r="K134" i="3"/>
  <c r="H143" i="3"/>
  <c r="K151" i="3"/>
  <c r="E27" i="3"/>
  <c r="K133" i="3"/>
  <c r="K142" i="3"/>
  <c r="K158" i="3"/>
  <c r="F143" i="3"/>
  <c r="F160" i="3"/>
  <c r="E44" i="3"/>
  <c r="K150" i="3"/>
  <c r="H216" i="3"/>
  <c r="K92" i="3"/>
  <c r="H182" i="3"/>
  <c r="G27" i="3"/>
  <c r="H233" i="3"/>
  <c r="K169" i="3"/>
  <c r="H200" i="3"/>
  <c r="K109" i="3"/>
  <c r="K26" i="3"/>
  <c r="F109" i="3"/>
  <c r="H109" i="3"/>
  <c r="F216" i="3"/>
  <c r="H93" i="3"/>
  <c r="K33" i="3"/>
  <c r="G45" i="3" s="1"/>
  <c r="G46" i="3" s="1"/>
  <c r="H46" i="3" s="1"/>
  <c r="H45" i="3" s="1"/>
  <c r="F126" i="3"/>
  <c r="K170" i="3"/>
  <c r="F93" i="3"/>
  <c r="F76" i="3"/>
  <c r="K206" i="3"/>
  <c r="H217" i="3" s="1"/>
  <c r="F182" i="3"/>
  <c r="F233" i="3"/>
  <c r="F199" i="3"/>
  <c r="K224" i="3"/>
  <c r="H199" i="3"/>
  <c r="F92" i="3"/>
  <c r="K232" i="3"/>
  <c r="H75" i="3"/>
  <c r="F75" i="3"/>
  <c r="H92" i="3"/>
  <c r="F110" i="3"/>
  <c r="H84" i="2"/>
  <c r="F80" i="1"/>
  <c r="K75" i="3"/>
  <c r="K70" i="1"/>
  <c r="F217" i="3"/>
  <c r="F73" i="2"/>
  <c r="K72" i="2"/>
  <c r="H80" i="1"/>
  <c r="H86" i="2"/>
  <c r="F96" i="2"/>
  <c r="K69" i="1"/>
  <c r="K126" i="3"/>
  <c r="F127" i="3"/>
  <c r="H127" i="3"/>
  <c r="H73" i="2"/>
  <c r="F60" i="2"/>
  <c r="H76" i="3"/>
  <c r="H59" i="1"/>
  <c r="F138" i="2"/>
  <c r="H138" i="2"/>
  <c r="K137" i="2"/>
  <c r="K79" i="1"/>
  <c r="F46" i="1"/>
  <c r="H46" i="1"/>
  <c r="K45" i="1"/>
  <c r="H60" i="2"/>
  <c r="F59" i="1"/>
  <c r="K199" i="3"/>
  <c r="K52" i="1"/>
  <c r="F200" i="3"/>
  <c r="F73" i="1"/>
  <c r="H68" i="1"/>
  <c r="H73" i="1" s="1"/>
  <c r="G35" i="2"/>
  <c r="G36" i="2" s="1"/>
  <c r="H36" i="2" s="1"/>
  <c r="H35" i="2" s="1"/>
  <c r="K96" i="2"/>
  <c r="F97" i="2"/>
  <c r="H97" i="2"/>
  <c r="F161" i="2"/>
  <c r="H151" i="2"/>
  <c r="H161" i="2" s="1"/>
  <c r="K80" i="2"/>
  <c r="K84" i="2" s="1"/>
  <c r="F72" i="2"/>
  <c r="K56" i="2"/>
  <c r="H61" i="2" s="1"/>
  <c r="F93" i="1"/>
  <c r="G18" i="3"/>
  <c r="G26" i="3" s="1"/>
  <c r="E26" i="3"/>
  <c r="K104" i="2"/>
  <c r="K108" i="2" s="1"/>
  <c r="H108" i="2"/>
  <c r="H18" i="1"/>
  <c r="K78" i="1"/>
  <c r="F81" i="1" s="1"/>
  <c r="F108" i="2"/>
  <c r="F53" i="1"/>
  <c r="F84" i="2"/>
  <c r="H234" i="3" l="1"/>
  <c r="H28" i="3"/>
  <c r="K160" i="3"/>
  <c r="G38" i="2"/>
  <c r="H38" i="2" s="1"/>
  <c r="H121" i="2"/>
  <c r="K120" i="2"/>
  <c r="H176" i="2"/>
  <c r="I176" i="2" s="1"/>
  <c r="H85" i="2"/>
  <c r="K34" i="2"/>
  <c r="F85" i="2"/>
  <c r="K92" i="1"/>
  <c r="G28" i="1"/>
  <c r="H28" i="1" s="1"/>
  <c r="K113" i="1"/>
  <c r="H114" i="1"/>
  <c r="F114" i="1"/>
  <c r="K106" i="1"/>
  <c r="H107" i="1"/>
  <c r="H116" i="1" s="1"/>
  <c r="I116" i="1" s="1"/>
  <c r="I115" i="1" s="1"/>
  <c r="F107" i="1"/>
  <c r="H144" i="3"/>
  <c r="K143" i="3"/>
  <c r="H161" i="3"/>
  <c r="F161" i="3"/>
  <c r="F144" i="3"/>
  <c r="E45" i="3"/>
  <c r="K233" i="3"/>
  <c r="K216" i="3"/>
  <c r="K44" i="3"/>
  <c r="G48" i="3"/>
  <c r="H48" i="3" s="1"/>
  <c r="G8" i="3" s="1"/>
  <c r="H8" i="3" s="1"/>
  <c r="H163" i="3"/>
  <c r="I163" i="3" s="1"/>
  <c r="I162" i="3" s="1"/>
  <c r="F234" i="3"/>
  <c r="K182" i="3"/>
  <c r="H183" i="3"/>
  <c r="H236" i="3" s="1"/>
  <c r="I236" i="3" s="1"/>
  <c r="I235" i="3" s="1"/>
  <c r="F183" i="3"/>
  <c r="I175" i="2"/>
  <c r="H96" i="2"/>
  <c r="H81" i="1"/>
  <c r="G8" i="1"/>
  <c r="H8" i="1" s="1"/>
  <c r="H27" i="1"/>
  <c r="F109" i="2"/>
  <c r="F61" i="2"/>
  <c r="H109" i="2"/>
  <c r="K60" i="2"/>
  <c r="G8" i="2"/>
  <c r="H8" i="2" s="1"/>
  <c r="H37" i="2"/>
  <c r="F74" i="1"/>
  <c r="K73" i="1"/>
  <c r="H74" i="1"/>
  <c r="H83" i="1" s="1"/>
  <c r="I83" i="1" s="1"/>
  <c r="K80" i="1"/>
  <c r="H123" i="2" l="1"/>
  <c r="I123" i="2" s="1"/>
  <c r="H57" i="3"/>
  <c r="I57" i="3" s="1"/>
  <c r="I56" i="3" s="1"/>
  <c r="H47" i="3"/>
  <c r="H7" i="1"/>
  <c r="H7" i="3"/>
  <c r="I82" i="1"/>
  <c r="H37" i="1"/>
  <c r="I37" i="1" s="1"/>
  <c r="I36" i="1" s="1"/>
  <c r="H7" i="2"/>
  <c r="I122" i="2" l="1"/>
  <c r="H47" i="2"/>
  <c r="I47" i="2" s="1"/>
  <c r="H4" i="3"/>
  <c r="H4" i="1"/>
  <c r="I46" i="2" l="1"/>
  <c r="H4" i="2"/>
</calcChain>
</file>

<file path=xl/sharedStrings.xml><?xml version="1.0" encoding="utf-8"?>
<sst xmlns="http://schemas.openxmlformats.org/spreadsheetml/2006/main" count="423" uniqueCount="78">
  <si>
    <t>Antigüedad UMH</t>
  </si>
  <si>
    <t>Igual o superior al del puesto solicitado (2 PUNTOS)</t>
  </si>
  <si>
    <t>Inferior, en más de  4 niveles al del puesto solicitado (1 PUNTO)</t>
  </si>
  <si>
    <t>Inferior, como máx en 4 niveles al del puesto solicitado (1,5 PUNTOS)</t>
  </si>
  <si>
    <t>ptos por mes</t>
  </si>
  <si>
    <t>TOTALES</t>
  </si>
  <si>
    <t>GRADO RECONOCIDO:</t>
  </si>
  <si>
    <t>distinta área funcional</t>
  </si>
  <si>
    <t>EXPERIENCIA EN DESEMPEÑO DE PUESTOS UMH</t>
  </si>
  <si>
    <t>TOTAL APARTADO A)</t>
  </si>
  <si>
    <t>TOTAL APARTADO B)</t>
  </si>
  <si>
    <t>valenciano</t>
  </si>
  <si>
    <t>ANTIGÜEDAD (máx. 8,5)</t>
  </si>
  <si>
    <t>A.  ANTIGÜEDAD Y GRADO, (máx. 10,5)</t>
  </si>
  <si>
    <t>C. FORMACIÓN, (máx. 9)</t>
  </si>
  <si>
    <t>cursos de formación, máx. 4,95</t>
  </si>
  <si>
    <t>puntos por hora</t>
  </si>
  <si>
    <t>Nivel A1</t>
  </si>
  <si>
    <t>Nivel A2</t>
  </si>
  <si>
    <t>Nivel B1</t>
  </si>
  <si>
    <t>Nivel B2</t>
  </si>
  <si>
    <t>Nivel C1</t>
  </si>
  <si>
    <t>Nivel C2</t>
  </si>
  <si>
    <t>DNI:</t>
  </si>
  <si>
    <t>Nombre Completo:</t>
  </si>
  <si>
    <t>PUNTUACIÓN TOTAL DEL CONCURSO</t>
  </si>
  <si>
    <t>Idioma</t>
  </si>
  <si>
    <t>Inglés</t>
  </si>
  <si>
    <t>Francés</t>
  </si>
  <si>
    <t>Italiano</t>
  </si>
  <si>
    <t>alemán</t>
  </si>
  <si>
    <t>Otros</t>
  </si>
  <si>
    <t>puntuación por nivel</t>
  </si>
  <si>
    <t>idiomas comunitarios:  máx 1,62</t>
  </si>
  <si>
    <t>TOTAL APARTADO C)</t>
  </si>
  <si>
    <t>fecha desde (dd/mm/aaaa)</t>
  </si>
  <si>
    <t>fecha hasta (dd/mm/aaaa)</t>
  </si>
  <si>
    <t>SUBTOTAL</t>
  </si>
  <si>
    <t>TOTAL ANTIGÜEDAD</t>
  </si>
  <si>
    <t xml:space="preserve">CADA VEZ QUE LA SUMA DE LOS DIAS SUELTOS SUPERA 30, SE GENERA UN NUEVO MES DE TRABAJO </t>
  </si>
  <si>
    <t>Introduce la puntuación correspondiente en la casilla de GRADO RECONOCIDO</t>
  </si>
  <si>
    <t>Nº MESES POR DIAS SUELTOS</t>
  </si>
  <si>
    <t xml:space="preserve">Introduce la puntuación correspondiente en la SIGUIENTE casilla </t>
  </si>
  <si>
    <t>MAX 3,75</t>
  </si>
  <si>
    <t>Meses</t>
  </si>
  <si>
    <t>MESES TOTALES</t>
  </si>
  <si>
    <t>horas totales de formación</t>
  </si>
  <si>
    <t>OTRAS ADMINITRACIONES PUBLICAS</t>
  </si>
  <si>
    <t xml:space="preserve">OTRAS UNIVERSIDADES </t>
  </si>
  <si>
    <t>OTRAS UNIVERISDADES</t>
  </si>
  <si>
    <t>OTRAS UNIVERSIDADES</t>
  </si>
  <si>
    <t>OTRAS ADMINISTRACIONES PUBLICAS</t>
  </si>
  <si>
    <t>Antigüedad otras AAPP                                  (MAX. 4,25)</t>
  </si>
  <si>
    <t>Antigüedad TOTAL UMH</t>
  </si>
  <si>
    <t>VALOR</t>
  </si>
  <si>
    <t>Antigüedad otras AAPP (máx. 4,25)</t>
  </si>
  <si>
    <t>PRUEBA ESCRITA</t>
  </si>
  <si>
    <t>MAX. 3 puntos</t>
  </si>
  <si>
    <t>D. PRUEBA PRACTICA</t>
  </si>
  <si>
    <t>Antigüedad otras AAPP   MAX. 4,25</t>
  </si>
  <si>
    <r>
      <rPr>
        <b/>
        <u/>
        <sz val="9"/>
        <color theme="1"/>
        <rFont val="Calibri"/>
        <family val="2"/>
        <scheme val="minor"/>
      </rPr>
      <t>Específicos</t>
    </r>
    <r>
      <rPr>
        <sz val="9"/>
        <color theme="1"/>
        <rFont val="Calibri"/>
        <family val="2"/>
        <scheme val="minor"/>
      </rPr>
      <t xml:space="preserve"> (mín 3 horas-máx 200 horas).  </t>
    </r>
    <r>
      <rPr>
        <b/>
        <sz val="9"/>
        <color theme="1"/>
        <rFont val="Calibri"/>
        <family val="2"/>
        <scheme val="minor"/>
      </rPr>
      <t>A los cursos específicos que superen las 200h. se les asignará la puntuación máxima de 4,72</t>
    </r>
  </si>
  <si>
    <r>
      <rPr>
        <b/>
        <u/>
        <sz val="9"/>
        <color theme="1"/>
        <rFont val="Calibri"/>
        <family val="2"/>
        <scheme val="minor"/>
      </rPr>
      <t>Generales</t>
    </r>
    <r>
      <rPr>
        <sz val="9"/>
        <color theme="1"/>
        <rFont val="Calibri"/>
        <family val="2"/>
        <scheme val="minor"/>
      </rPr>
      <t xml:space="preserve"> (mín 3 horas-máx 200horas). </t>
    </r>
    <r>
      <rPr>
        <b/>
        <sz val="9"/>
        <rFont val="Calibri"/>
        <family val="2"/>
        <scheme val="minor"/>
      </rPr>
      <t>A los cursos generales que superen las 200h. se les asignará la puntuación máxima de 2,36</t>
    </r>
  </si>
  <si>
    <t xml:space="preserve">puntos por otras titulaciones, hasta un maximo de </t>
  </si>
  <si>
    <t>Diplomado, ingeniero técnico o equivalente</t>
  </si>
  <si>
    <t>Bachillerato, FP segundo grado, técnico superior de FP o equivalente</t>
  </si>
  <si>
    <t>Graduado, licenciado, ingeniero, Máster oficial, Doctor o equivalente</t>
  </si>
  <si>
    <t>si tienes, introduce el valor correspondiente en la  casilla de abajo</t>
  </si>
  <si>
    <t>B. EXPERIENCIA EN EL DESEMPEÑO DE PUESTOS EN FUNCION DE LOS DIFERENTES GRUPOS/SUBGRUPOS Y AREA FUNCIONAL DEL PUESTO CONVOCADO (máx. 7,5)</t>
  </si>
  <si>
    <t xml:space="preserve">Igual área funcional </t>
  </si>
  <si>
    <t xml:space="preserve"> subgrupo superior</t>
  </si>
  <si>
    <t xml:space="preserve"> subgrupo/grupo inferior</t>
  </si>
  <si>
    <r>
      <t xml:space="preserve">EXPERIENCIA EN DESEMPEÑO DE PUESTOS OTRAS UNIVER/AAPP </t>
    </r>
    <r>
      <rPr>
        <b/>
        <sz val="10"/>
        <color theme="1"/>
        <rFont val="Calibri"/>
        <family val="2"/>
        <scheme val="minor"/>
      </rPr>
      <t xml:space="preserve">en igual área funcional </t>
    </r>
  </si>
  <si>
    <r>
      <t xml:space="preserve">EXPERIENCIA EN DESEMPEÑO DE PUESTOS OTRAS UNIVER/AAPP </t>
    </r>
    <r>
      <rPr>
        <b/>
        <sz val="9"/>
        <color theme="1"/>
        <rFont val="Calibri"/>
        <family val="2"/>
        <scheme val="minor"/>
      </rPr>
      <t xml:space="preserve">en igual área funcional </t>
    </r>
  </si>
  <si>
    <t xml:space="preserve"> Igual área funcional </t>
  </si>
  <si>
    <t>subgrupo superior</t>
  </si>
  <si>
    <t>subgrupo/grupo inferior</t>
  </si>
  <si>
    <t xml:space="preserve"> área funcional asimilada</t>
  </si>
  <si>
    <t>AUTOBAREMACIÓN CONCURSO DE MERITOS PUESTOS A2/C1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</si>
</sst>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000"/>
    <numFmt numFmtId="166" formatCode="0.00000"/>
  </numFmts>
  <fonts count="13" x14ac:knownFonts="1">
    <font>
      <sz val="11"/>
      <color theme="1"/>
      <name val="Calibri"/>
      <family val="2"/>
      <scheme val="minor"/>
    </font>
    <font>
      <sz val="9"/>
      <color theme="1"/>
      <name val="Calibri"/>
      <family val="2"/>
      <scheme val="minor"/>
    </font>
    <font>
      <sz val="10"/>
      <color theme="1"/>
      <name val="Calibri"/>
      <family val="2"/>
      <scheme val="minor"/>
    </font>
    <font>
      <b/>
      <sz val="16"/>
      <color theme="1"/>
      <name val="Calibri"/>
      <family val="2"/>
      <scheme val="minor"/>
    </font>
    <font>
      <b/>
      <sz val="11"/>
      <color rgb="FFFF0000"/>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0"/>
      <color theme="1"/>
      <name val="Calibri"/>
      <family val="2"/>
      <scheme val="minor"/>
    </font>
    <font>
      <b/>
      <sz val="9"/>
      <color theme="1"/>
      <name val="Calibri"/>
      <family val="2"/>
      <scheme val="minor"/>
    </font>
    <font>
      <b/>
      <u/>
      <sz val="11"/>
      <color theme="1"/>
      <name val="Calibri"/>
      <family val="2"/>
      <scheme val="minor"/>
    </font>
    <font>
      <b/>
      <u/>
      <sz val="9"/>
      <color theme="1"/>
      <name val="Calibri"/>
      <family val="2"/>
      <scheme val="minor"/>
    </font>
    <font>
      <b/>
      <sz val="9"/>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7" tint="-0.249977111117893"/>
        <bgColor indexed="64"/>
      </patternFill>
    </fill>
    <fill>
      <patternFill patternType="solid">
        <fgColor theme="9"/>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183">
    <xf numFmtId="0" fontId="0" fillId="0" borderId="0" xfId="0"/>
    <xf numFmtId="0" fontId="0" fillId="0" borderId="0" xfId="0" applyAlignment="1">
      <alignment horizontal="center"/>
    </xf>
    <xf numFmtId="0" fontId="0" fillId="0" borderId="1" xfId="0" applyBorder="1" applyAlignment="1">
      <alignment horizontal="right"/>
    </xf>
    <xf numFmtId="0" fontId="0" fillId="0" borderId="1" xfId="0" applyBorder="1"/>
    <xf numFmtId="0" fontId="0" fillId="0" borderId="1" xfId="0" applyBorder="1" applyAlignment="1">
      <alignment wrapText="1"/>
    </xf>
    <xf numFmtId="0" fontId="0" fillId="0" borderId="2" xfId="0" applyBorder="1"/>
    <xf numFmtId="0" fontId="0" fillId="6" borderId="1" xfId="0" applyFill="1" applyBorder="1" applyAlignment="1">
      <alignment horizontal="right"/>
    </xf>
    <xf numFmtId="0" fontId="2" fillId="0" borderId="0" xfId="0" applyFont="1" applyAlignment="1">
      <alignment wrapText="1"/>
    </xf>
    <xf numFmtId="0" fontId="2" fillId="0" borderId="0" xfId="0" applyFont="1" applyAlignment="1">
      <alignment horizontal="center" vertical="center"/>
    </xf>
    <xf numFmtId="0" fontId="0" fillId="6" borderId="8" xfId="0" applyFill="1" applyBorder="1"/>
    <xf numFmtId="0" fontId="0" fillId="4" borderId="7" xfId="0" applyFill="1" applyBorder="1"/>
    <xf numFmtId="0" fontId="0" fillId="4" borderId="8" xfId="0" applyFill="1" applyBorder="1"/>
    <xf numFmtId="0" fontId="0" fillId="2" borderId="2" xfId="0" applyFill="1" applyBorder="1"/>
    <xf numFmtId="0" fontId="0" fillId="2" borderId="9" xfId="0" applyFill="1" applyBorder="1"/>
    <xf numFmtId="0" fontId="0" fillId="0" borderId="2" xfId="0" applyBorder="1" applyAlignment="1">
      <alignment horizontal="right"/>
    </xf>
    <xf numFmtId="0" fontId="0" fillId="0" borderId="1" xfId="0" applyBorder="1" applyAlignment="1">
      <alignment horizontal="left"/>
    </xf>
    <xf numFmtId="0" fontId="3" fillId="0" borderId="0" xfId="0" applyFont="1" applyBorder="1" applyAlignment="1">
      <alignment horizontal="center"/>
    </xf>
    <xf numFmtId="0" fontId="3" fillId="0" borderId="1" xfId="0" applyFont="1" applyBorder="1" applyAlignment="1">
      <alignment horizontal="right"/>
    </xf>
    <xf numFmtId="1" fontId="0" fillId="0" borderId="1" xfId="0" applyNumberFormat="1" applyBorder="1"/>
    <xf numFmtId="0" fontId="0" fillId="0" borderId="0" xfId="0" applyBorder="1"/>
    <xf numFmtId="0" fontId="0" fillId="0" borderId="0" xfId="0" applyBorder="1" applyAlignment="1">
      <alignment horizontal="right"/>
    </xf>
    <xf numFmtId="164" fontId="0" fillId="0" borderId="0" xfId="0" applyNumberFormat="1" applyBorder="1"/>
    <xf numFmtId="165" fontId="0" fillId="0" borderId="0" xfId="0" applyNumberFormat="1"/>
    <xf numFmtId="0" fontId="0" fillId="8" borderId="1" xfId="0" applyFill="1" applyBorder="1" applyAlignment="1">
      <alignment horizontal="right"/>
    </xf>
    <xf numFmtId="165" fontId="0" fillId="0" borderId="1" xfId="0" applyNumberFormat="1" applyBorder="1"/>
    <xf numFmtId="0" fontId="0" fillId="6" borderId="0" xfId="0" applyFill="1"/>
    <xf numFmtId="165" fontId="0" fillId="6" borderId="0" xfId="0" applyNumberFormat="1" applyFill="1"/>
    <xf numFmtId="0" fontId="0" fillId="0" borderId="1" xfId="0" applyBorder="1" applyAlignment="1"/>
    <xf numFmtId="1" fontId="0" fillId="0" borderId="0" xfId="0" applyNumberFormat="1"/>
    <xf numFmtId="165" fontId="0" fillId="9" borderId="1" xfId="0" applyNumberFormat="1" applyFill="1" applyBorder="1"/>
    <xf numFmtId="165" fontId="0" fillId="8" borderId="1" xfId="0" applyNumberFormat="1" applyFill="1" applyBorder="1" applyAlignment="1">
      <alignment horizontal="right"/>
    </xf>
    <xf numFmtId="0" fontId="2" fillId="0" borderId="4" xfId="0" applyFont="1" applyBorder="1" applyAlignment="1">
      <alignment horizontal="center" vertical="center"/>
    </xf>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0" borderId="1" xfId="0" applyBorder="1"/>
    <xf numFmtId="0" fontId="0" fillId="6" borderId="1" xfId="0" applyFill="1" applyBorder="1" applyAlignment="1">
      <alignment horizontal="right"/>
    </xf>
    <xf numFmtId="1" fontId="0" fillId="0" borderId="1" xfId="0" applyNumberFormat="1" applyBorder="1"/>
    <xf numFmtId="0" fontId="5" fillId="9" borderId="9" xfId="0" applyFont="1" applyFill="1" applyBorder="1" applyAlignment="1">
      <alignment horizontal="right"/>
    </xf>
    <xf numFmtId="165" fontId="5" fillId="9" borderId="4" xfId="0" applyNumberFormat="1" applyFont="1" applyFill="1" applyBorder="1"/>
    <xf numFmtId="1" fontId="0" fillId="9" borderId="0" xfId="0" applyNumberFormat="1" applyFill="1" applyBorder="1" applyAlignment="1">
      <alignment horizontal="center"/>
    </xf>
    <xf numFmtId="165" fontId="5" fillId="8" borderId="12" xfId="0" applyNumberFormat="1" applyFont="1" applyFill="1" applyBorder="1"/>
    <xf numFmtId="165" fontId="4" fillId="6" borderId="5" xfId="0" applyNumberFormat="1" applyFont="1" applyFill="1" applyBorder="1"/>
    <xf numFmtId="0" fontId="4" fillId="6" borderId="5" xfId="0" applyFont="1" applyFill="1" applyBorder="1"/>
    <xf numFmtId="0" fontId="4" fillId="4" borderId="6" xfId="0" applyFont="1" applyFill="1" applyBorder="1"/>
    <xf numFmtId="0" fontId="4" fillId="6" borderId="6" xfId="0" applyFont="1" applyFill="1" applyBorder="1"/>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165" fontId="5" fillId="8" borderId="1" xfId="0" applyNumberFormat="1" applyFont="1" applyFill="1" applyBorder="1"/>
    <xf numFmtId="1" fontId="0" fillId="8" borderId="1" xfId="0" applyNumberFormat="1" applyFill="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0" fillId="0" borderId="0" xfId="0" applyBorder="1" applyAlignment="1">
      <alignment horizontal="center" vertical="center"/>
    </xf>
    <xf numFmtId="0" fontId="4" fillId="5" borderId="7" xfId="0" applyFont="1" applyFill="1" applyBorder="1"/>
    <xf numFmtId="0" fontId="0" fillId="0" borderId="15" xfId="0" applyBorder="1"/>
    <xf numFmtId="165" fontId="4" fillId="4" borderId="6" xfId="0" applyNumberFormat="1" applyFont="1" applyFill="1" applyBorder="1"/>
    <xf numFmtId="0" fontId="0" fillId="0" borderId="0" xfId="0" applyNumberFormat="1"/>
    <xf numFmtId="0" fontId="0" fillId="7" borderId="5" xfId="0" applyFill="1" applyBorder="1"/>
    <xf numFmtId="0" fontId="0" fillId="7" borderId="2" xfId="0" applyFill="1" applyBorder="1" applyAlignment="1">
      <alignment horizontal="right"/>
    </xf>
    <xf numFmtId="0" fontId="1" fillId="7" borderId="2" xfId="0" applyFont="1" applyFill="1" applyBorder="1" applyAlignment="1">
      <alignment wrapText="1"/>
    </xf>
    <xf numFmtId="165" fontId="7" fillId="8" borderId="8" xfId="0" applyNumberFormat="1" applyFont="1" applyFill="1" applyBorder="1" applyAlignment="1">
      <alignment horizontal="center"/>
    </xf>
    <xf numFmtId="0" fontId="5" fillId="9" borderId="5" xfId="0" applyFont="1" applyFill="1" applyBorder="1" applyAlignment="1">
      <alignment horizontal="right"/>
    </xf>
    <xf numFmtId="0" fontId="2" fillId="0" borderId="1" xfId="0" applyFont="1" applyBorder="1" applyAlignment="1">
      <alignment horizontal="center" vertical="center"/>
    </xf>
    <xf numFmtId="0" fontId="0" fillId="7" borderId="5" xfId="0" applyFill="1" applyBorder="1" applyAlignment="1">
      <alignment horizontal="right"/>
    </xf>
    <xf numFmtId="165" fontId="0" fillId="4" borderId="1" xfId="0" applyNumberFormat="1" applyFont="1" applyFill="1" applyBorder="1" applyAlignment="1">
      <alignment horizontal="right" vertical="center" wrapText="1"/>
    </xf>
    <xf numFmtId="164" fontId="0" fillId="0" borderId="1" xfId="0" applyNumberFormat="1" applyBorder="1" applyProtection="1">
      <protection locked="0"/>
    </xf>
    <xf numFmtId="0" fontId="3" fillId="0" borderId="1" xfId="0" applyFont="1" applyBorder="1" applyAlignment="1" applyProtection="1">
      <alignment horizontal="center"/>
      <protection locked="0"/>
    </xf>
    <xf numFmtId="165" fontId="0" fillId="6" borderId="5" xfId="0" applyNumberFormat="1" applyFill="1" applyBorder="1" applyProtection="1">
      <protection locked="0"/>
    </xf>
    <xf numFmtId="0" fontId="0" fillId="0" borderId="1" xfId="0" applyBorder="1" applyProtection="1">
      <protection locked="0"/>
    </xf>
    <xf numFmtId="0" fontId="0" fillId="7" borderId="5" xfId="0" applyFill="1" applyBorder="1" applyProtection="1">
      <protection locked="0"/>
    </xf>
    <xf numFmtId="0" fontId="1" fillId="0" borderId="0" xfId="0" applyFont="1" applyFill="1" applyBorder="1" applyAlignment="1">
      <alignment horizontal="center"/>
    </xf>
    <xf numFmtId="0" fontId="0" fillId="0" borderId="0" xfId="0"/>
    <xf numFmtId="165" fontId="5" fillId="0" borderId="5" xfId="0" applyNumberFormat="1" applyFont="1" applyBorder="1"/>
    <xf numFmtId="0" fontId="0" fillId="0" borderId="0" xfId="0"/>
    <xf numFmtId="0" fontId="1" fillId="0" borderId="0" xfId="0" applyFont="1" applyFill="1" applyAlignment="1">
      <alignment horizontal="center"/>
    </xf>
    <xf numFmtId="0" fontId="1" fillId="0" borderId="0" xfId="0" applyFont="1" applyFill="1" applyBorder="1" applyAlignment="1">
      <alignment horizontal="center"/>
    </xf>
    <xf numFmtId="0" fontId="5" fillId="13" borderId="5" xfId="0" applyFont="1" applyFill="1" applyBorder="1" applyAlignment="1">
      <alignment horizontal="center"/>
    </xf>
    <xf numFmtId="166" fontId="5" fillId="0" borderId="5" xfId="0" applyNumberFormat="1" applyFont="1" applyFill="1" applyBorder="1" applyAlignment="1">
      <alignment horizontal="right"/>
    </xf>
    <xf numFmtId="165" fontId="5" fillId="0" borderId="5" xfId="0" applyNumberFormat="1" applyFont="1" applyFill="1" applyBorder="1"/>
    <xf numFmtId="0" fontId="0" fillId="0" borderId="0" xfId="0" applyFill="1"/>
    <xf numFmtId="0" fontId="5" fillId="0" borderId="0" xfId="0" applyFont="1" applyFill="1" applyBorder="1" applyAlignment="1"/>
    <xf numFmtId="0" fontId="5" fillId="0" borderId="0" xfId="0" applyFont="1" applyFill="1" applyBorder="1" applyAlignment="1">
      <alignment horizontal="center"/>
    </xf>
    <xf numFmtId="0" fontId="5" fillId="13" borderId="15" xfId="0" applyFont="1" applyFill="1" applyBorder="1" applyAlignment="1">
      <alignment horizontal="center"/>
    </xf>
    <xf numFmtId="0" fontId="0" fillId="0" borderId="0" xfId="0" applyFill="1" applyAlignment="1">
      <alignment wrapText="1"/>
    </xf>
    <xf numFmtId="0" fontId="0" fillId="0" borderId="0" xfId="0" applyFill="1"/>
    <xf numFmtId="0" fontId="0" fillId="0" borderId="5" xfId="0" applyBorder="1"/>
    <xf numFmtId="0" fontId="4" fillId="14" borderId="5" xfId="0" applyFont="1" applyFill="1" applyBorder="1"/>
    <xf numFmtId="0" fontId="9" fillId="14" borderId="5" xfId="0" applyFont="1" applyFill="1" applyBorder="1" applyAlignment="1">
      <alignment horizontal="center" wrapText="1"/>
    </xf>
    <xf numFmtId="0" fontId="6" fillId="0" borderId="0" xfId="0" applyFont="1" applyFill="1" applyBorder="1" applyAlignment="1">
      <alignment horizontal="center"/>
    </xf>
    <xf numFmtId="0" fontId="1" fillId="0" borderId="1" xfId="0" applyFont="1" applyBorder="1" applyAlignment="1">
      <alignment wrapText="1"/>
    </xf>
    <xf numFmtId="0" fontId="1" fillId="0" borderId="0" xfId="0" applyFont="1" applyFill="1" applyBorder="1" applyAlignment="1">
      <alignment wrapText="1"/>
    </xf>
    <xf numFmtId="0" fontId="1" fillId="0" borderId="0" xfId="0" applyFont="1" applyFill="1" applyBorder="1" applyAlignment="1" applyProtection="1">
      <alignment wrapText="1"/>
      <protection locked="0"/>
    </xf>
    <xf numFmtId="0" fontId="0" fillId="0" borderId="1" xfId="0" applyFont="1" applyFill="1" applyBorder="1" applyAlignment="1" applyProtection="1">
      <alignment wrapText="1"/>
      <protection locked="0"/>
    </xf>
    <xf numFmtId="0" fontId="0" fillId="0" borderId="1" xfId="0" applyFont="1" applyFill="1" applyBorder="1" applyAlignment="1" applyProtection="1">
      <alignment horizontal="left" wrapText="1"/>
      <protection locked="0"/>
    </xf>
    <xf numFmtId="0" fontId="0" fillId="15" borderId="1" xfId="0" applyFill="1" applyBorder="1" applyAlignment="1">
      <alignment horizontal="right" wrapText="1"/>
    </xf>
    <xf numFmtId="0" fontId="0" fillId="15" borderId="1" xfId="0" applyFill="1" applyBorder="1" applyAlignment="1">
      <alignment horizontal="left"/>
    </xf>
    <xf numFmtId="0" fontId="0" fillId="15" borderId="2" xfId="0" applyFill="1" applyBorder="1" applyAlignment="1">
      <alignment horizontal="right"/>
    </xf>
    <xf numFmtId="0" fontId="1" fillId="0" borderId="5" xfId="0" applyFont="1" applyFill="1" applyBorder="1" applyAlignment="1" applyProtection="1">
      <alignment wrapText="1"/>
      <protection locked="0"/>
    </xf>
    <xf numFmtId="0" fontId="2" fillId="0" borderId="5" xfId="0" applyFont="1" applyFill="1" applyBorder="1" applyAlignment="1" applyProtection="1">
      <alignment wrapText="1"/>
      <protection locked="0"/>
    </xf>
    <xf numFmtId="164" fontId="0" fillId="0" borderId="1" xfId="0" applyNumberFormat="1" applyFill="1" applyBorder="1" applyProtection="1">
      <protection locked="0"/>
    </xf>
    <xf numFmtId="1" fontId="0" fillId="0" borderId="1" xfId="0" applyNumberFormat="1" applyFill="1" applyBorder="1"/>
    <xf numFmtId="0" fontId="0" fillId="0" borderId="1" xfId="0" applyFill="1" applyBorder="1"/>
    <xf numFmtId="165" fontId="0" fillId="0" borderId="0" xfId="0" applyNumberFormat="1" applyFill="1"/>
    <xf numFmtId="1" fontId="0" fillId="0" borderId="0" xfId="0" applyNumberFormat="1" applyFill="1"/>
    <xf numFmtId="165" fontId="0" fillId="0" borderId="1" xfId="0" applyNumberFormat="1" applyFill="1" applyBorder="1"/>
    <xf numFmtId="0" fontId="2" fillId="15" borderId="3" xfId="0" applyFont="1" applyFill="1" applyBorder="1" applyAlignment="1">
      <alignment horizontal="center" vertical="center"/>
    </xf>
    <xf numFmtId="0" fontId="2" fillId="15" borderId="4" xfId="0" applyFont="1" applyFill="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1" fillId="8" borderId="0" xfId="0" applyFont="1" applyFill="1" applyAlignment="1">
      <alignment horizontal="center"/>
    </xf>
    <xf numFmtId="0" fontId="1" fillId="8" borderId="13" xfId="0" applyFont="1" applyFill="1" applyBorder="1" applyAlignment="1">
      <alignment horizontal="center"/>
    </xf>
    <xf numFmtId="0" fontId="1" fillId="8" borderId="1" xfId="0" applyFont="1" applyFill="1" applyBorder="1" applyAlignment="1">
      <alignment horizontal="center"/>
    </xf>
    <xf numFmtId="0" fontId="1" fillId="8" borderId="4" xfId="0" applyFont="1" applyFill="1" applyBorder="1" applyAlignment="1">
      <alignment horizont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3"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10" fillId="0" borderId="6" xfId="0" applyFont="1" applyFill="1" applyBorder="1" applyAlignment="1">
      <alignment horizontal="center"/>
    </xf>
    <xf numFmtId="0" fontId="10" fillId="0" borderId="8" xfId="0" applyFont="1" applyFill="1" applyBorder="1" applyAlignment="1">
      <alignment horizontal="center"/>
    </xf>
    <xf numFmtId="0" fontId="5" fillId="12" borderId="15" xfId="0" applyFont="1" applyFill="1" applyBorder="1" applyAlignment="1">
      <alignment horizontal="center"/>
    </xf>
    <xf numFmtId="0" fontId="5" fillId="12" borderId="11"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5" fillId="10" borderId="15" xfId="0" applyFont="1" applyFill="1" applyBorder="1" applyAlignment="1">
      <alignment horizontal="center"/>
    </xf>
    <xf numFmtId="0" fontId="5" fillId="10" borderId="11" xfId="0" applyFont="1" applyFill="1" applyBorder="1" applyAlignment="1">
      <alignment horizontal="center"/>
    </xf>
    <xf numFmtId="0" fontId="6" fillId="0" borderId="7" xfId="0" applyFont="1" applyFill="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4" borderId="6" xfId="0" applyFont="1" applyFill="1" applyBorder="1" applyAlignment="1">
      <alignment horizontal="right"/>
    </xf>
    <xf numFmtId="0" fontId="4" fillId="4" borderId="8" xfId="0" applyFont="1" applyFill="1" applyBorder="1" applyAlignment="1">
      <alignment horizontal="right"/>
    </xf>
    <xf numFmtId="0" fontId="2" fillId="0" borderId="1" xfId="0" applyFont="1" applyBorder="1" applyAlignment="1">
      <alignment horizontal="left" wrapText="1"/>
    </xf>
    <xf numFmtId="0" fontId="0" fillId="6" borderId="2" xfId="0" applyFill="1" applyBorder="1" applyAlignment="1">
      <alignment horizontal="right"/>
    </xf>
    <xf numFmtId="0" fontId="0" fillId="6" borderId="10" xfId="0" applyFill="1" applyBorder="1" applyAlignment="1">
      <alignment horizontal="right"/>
    </xf>
    <xf numFmtId="0" fontId="1" fillId="3" borderId="1" xfId="0" applyFont="1" applyFill="1" applyBorder="1" applyAlignment="1">
      <alignment horizontal="right" wrapText="1"/>
    </xf>
    <xf numFmtId="0" fontId="3" fillId="8" borderId="6" xfId="0" applyFont="1" applyFill="1" applyBorder="1" applyAlignment="1">
      <alignment horizontal="center"/>
    </xf>
    <xf numFmtId="0" fontId="3" fillId="8" borderId="7" xfId="0" applyFont="1" applyFill="1" applyBorder="1" applyAlignment="1">
      <alignment horizontal="center"/>
    </xf>
    <xf numFmtId="0" fontId="3" fillId="8" borderId="8" xfId="0" applyFont="1" applyFill="1" applyBorder="1" applyAlignment="1">
      <alignment horizontal="center"/>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11" borderId="15" xfId="0" applyFont="1" applyFill="1" applyBorder="1" applyAlignment="1">
      <alignment horizontal="center"/>
    </xf>
    <xf numFmtId="0" fontId="5" fillId="11" borderId="11" xfId="0" applyFont="1" applyFill="1" applyBorder="1" applyAlignment="1">
      <alignment horizontal="center"/>
    </xf>
    <xf numFmtId="0" fontId="3" fillId="0" borderId="2"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9" xfId="0" applyFont="1" applyBorder="1" applyAlignment="1" applyProtection="1">
      <alignment horizontal="left"/>
      <protection locked="0"/>
    </xf>
    <xf numFmtId="0" fontId="5" fillId="0" borderId="6" xfId="0" applyFont="1" applyBorder="1" applyAlignment="1">
      <alignment horizontal="center"/>
    </xf>
    <xf numFmtId="0" fontId="0" fillId="0" borderId="7" xfId="0" applyBorder="1" applyAlignment="1">
      <alignment horizontal="center"/>
    </xf>
    <xf numFmtId="0" fontId="0" fillId="8" borderId="0" xfId="0" applyNumberFormat="1" applyFill="1" applyBorder="1" applyAlignment="1">
      <alignment horizontal="center" vertical="top"/>
    </xf>
    <xf numFmtId="0" fontId="0" fillId="0" borderId="0" xfId="0" applyAlignment="1"/>
    <xf numFmtId="0" fontId="0" fillId="0" borderId="13" xfId="0" applyBorder="1" applyAlignment="1"/>
    <xf numFmtId="0" fontId="0" fillId="8" borderId="14" xfId="0" applyNumberFormat="1" applyFill="1" applyBorder="1" applyAlignment="1">
      <alignment horizontal="center" vertical="top"/>
    </xf>
    <xf numFmtId="0" fontId="0" fillId="8" borderId="13" xfId="0" applyNumberFormat="1" applyFill="1" applyBorder="1" applyAlignment="1">
      <alignment horizontal="center" vertical="top"/>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5" fillId="14" borderId="15" xfId="0" applyFont="1" applyFill="1" applyBorder="1" applyAlignment="1">
      <alignment horizontal="center"/>
    </xf>
    <xf numFmtId="0" fontId="5" fillId="14" borderId="11" xfId="0" applyFont="1" applyFill="1" applyBorder="1" applyAlignment="1">
      <alignment horizontal="center"/>
    </xf>
    <xf numFmtId="0" fontId="6" fillId="0" borderId="0" xfId="0" applyFont="1" applyFill="1" applyBorder="1" applyAlignment="1">
      <alignment horizontal="center"/>
    </xf>
    <xf numFmtId="0" fontId="1" fillId="7" borderId="2" xfId="0" applyFont="1" applyFill="1" applyBorder="1" applyAlignment="1">
      <alignment horizontal="right" wrapText="1"/>
    </xf>
    <xf numFmtId="0" fontId="1" fillId="7" borderId="10" xfId="0" applyFont="1" applyFill="1" applyBorder="1" applyAlignment="1">
      <alignment horizontal="right" wrapText="1"/>
    </xf>
    <xf numFmtId="0" fontId="0" fillId="15" borderId="2" xfId="0" applyFill="1" applyBorder="1" applyAlignment="1">
      <alignment horizontal="center"/>
    </xf>
    <xf numFmtId="0" fontId="0" fillId="15" borderId="9" xfId="0" applyFill="1" applyBorder="1" applyAlignment="1">
      <alignment horizontal="center"/>
    </xf>
    <xf numFmtId="0" fontId="2" fillId="2" borderId="2" xfId="0" applyFont="1" applyFill="1" applyBorder="1" applyAlignment="1">
      <alignment wrapText="1"/>
    </xf>
    <xf numFmtId="0" fontId="2" fillId="0" borderId="10" xfId="0" applyFont="1" applyBorder="1" applyAlignment="1">
      <alignment wrapText="1"/>
    </xf>
    <xf numFmtId="0" fontId="0" fillId="0" borderId="2" xfId="0" applyBorder="1" applyAlignment="1">
      <alignment horizontal="center"/>
    </xf>
    <xf numFmtId="0" fontId="0" fillId="0" borderId="9" xfId="0" applyBorder="1" applyAlignment="1">
      <alignment horizontal="center"/>
    </xf>
    <xf numFmtId="0" fontId="1" fillId="2" borderId="2" xfId="0" applyFont="1" applyFill="1" applyBorder="1" applyAlignment="1">
      <alignment wrapText="1"/>
    </xf>
    <xf numFmtId="0" fontId="1" fillId="0" borderId="10" xfId="0" applyFont="1" applyBorder="1" applyAlignment="1">
      <alignment wrapText="1"/>
    </xf>
  </cellXfs>
  <cellStyles count="1">
    <cellStyle name="Normal" xfId="0" builtinId="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152400</xdr:colOff>
      <xdr:row>44</xdr:row>
      <xdr:rowOff>142875</xdr:rowOff>
    </xdr:from>
    <xdr:to>
      <xdr:col>9</xdr:col>
      <xdr:colOff>361950</xdr:colOff>
      <xdr:row>45</xdr:row>
      <xdr:rowOff>133350</xdr:rowOff>
    </xdr:to>
    <xdr:cxnSp macro="">
      <xdr:nvCxnSpPr>
        <xdr:cNvPr id="3" name="2 Conector recto de flecha">
          <a:extLst>
            <a:ext uri="{FF2B5EF4-FFF2-40B4-BE49-F238E27FC236}">
              <a16:creationId xmlns:a16="http://schemas.microsoft.com/office/drawing/2014/main" id="{00000000-0008-0000-0000-000003000000}"/>
            </a:ext>
          </a:extLst>
        </xdr:cNvPr>
        <xdr:cNvCxnSpPr/>
      </xdr:nvCxnSpPr>
      <xdr:spPr>
        <a:xfrm flipV="1">
          <a:off x="10696575" y="88106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51</xdr:row>
      <xdr:rowOff>133350</xdr:rowOff>
    </xdr:from>
    <xdr:to>
      <xdr:col>9</xdr:col>
      <xdr:colOff>352425</xdr:colOff>
      <xdr:row>52</xdr:row>
      <xdr:rowOff>123825</xdr:rowOff>
    </xdr:to>
    <xdr:cxnSp macro="">
      <xdr:nvCxnSpPr>
        <xdr:cNvPr id="4" name="3 Conector recto de flecha">
          <a:extLst>
            <a:ext uri="{FF2B5EF4-FFF2-40B4-BE49-F238E27FC236}">
              <a16:creationId xmlns:a16="http://schemas.microsoft.com/office/drawing/2014/main" id="{00000000-0008-0000-0000-000004000000}"/>
            </a:ext>
          </a:extLst>
        </xdr:cNvPr>
        <xdr:cNvCxnSpPr/>
      </xdr:nvCxnSpPr>
      <xdr:spPr>
        <a:xfrm flipV="1">
          <a:off x="10687050" y="101346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58</xdr:row>
      <xdr:rowOff>114300</xdr:rowOff>
    </xdr:from>
    <xdr:to>
      <xdr:col>9</xdr:col>
      <xdr:colOff>371475</xdr:colOff>
      <xdr:row>59</xdr:row>
      <xdr:rowOff>104775</xdr:rowOff>
    </xdr:to>
    <xdr:cxnSp macro="">
      <xdr:nvCxnSpPr>
        <xdr:cNvPr id="5" name="4 Conector recto de flecha">
          <a:extLst>
            <a:ext uri="{FF2B5EF4-FFF2-40B4-BE49-F238E27FC236}">
              <a16:creationId xmlns:a16="http://schemas.microsoft.com/office/drawing/2014/main" id="{00000000-0008-0000-0000-000005000000}"/>
            </a:ext>
          </a:extLst>
        </xdr:cNvPr>
        <xdr:cNvCxnSpPr/>
      </xdr:nvCxnSpPr>
      <xdr:spPr>
        <a:xfrm flipV="1">
          <a:off x="10706100" y="114490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65</xdr:row>
      <xdr:rowOff>85725</xdr:rowOff>
    </xdr:from>
    <xdr:to>
      <xdr:col>9</xdr:col>
      <xdr:colOff>371475</xdr:colOff>
      <xdr:row>66</xdr:row>
      <xdr:rowOff>76200</xdr:rowOff>
    </xdr:to>
    <xdr:cxnSp macro="">
      <xdr:nvCxnSpPr>
        <xdr:cNvPr id="6" name="5 Conector recto de flecha">
          <a:extLst>
            <a:ext uri="{FF2B5EF4-FFF2-40B4-BE49-F238E27FC236}">
              <a16:creationId xmlns:a16="http://schemas.microsoft.com/office/drawing/2014/main" id="{00000000-0008-0000-0000-000006000000}"/>
            </a:ext>
          </a:extLst>
        </xdr:cNvPr>
        <xdr:cNvCxnSpPr/>
      </xdr:nvCxnSpPr>
      <xdr:spPr>
        <a:xfrm flipV="1">
          <a:off x="10706100" y="12753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91</xdr:row>
      <xdr:rowOff>123825</xdr:rowOff>
    </xdr:from>
    <xdr:to>
      <xdr:col>9</xdr:col>
      <xdr:colOff>342900</xdr:colOff>
      <xdr:row>92</xdr:row>
      <xdr:rowOff>114300</xdr:rowOff>
    </xdr:to>
    <xdr:cxnSp macro="">
      <xdr:nvCxnSpPr>
        <xdr:cNvPr id="7" name="6 Conector recto de flecha">
          <a:extLst>
            <a:ext uri="{FF2B5EF4-FFF2-40B4-BE49-F238E27FC236}">
              <a16:creationId xmlns:a16="http://schemas.microsoft.com/office/drawing/2014/main" id="{00000000-0008-0000-0000-000007000000}"/>
            </a:ext>
          </a:extLst>
        </xdr:cNvPr>
        <xdr:cNvCxnSpPr/>
      </xdr:nvCxnSpPr>
      <xdr:spPr>
        <a:xfrm flipV="1">
          <a:off x="10677525" y="150114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98</xdr:row>
      <xdr:rowOff>104775</xdr:rowOff>
    </xdr:from>
    <xdr:to>
      <xdr:col>9</xdr:col>
      <xdr:colOff>390525</xdr:colOff>
      <xdr:row>99</xdr:row>
      <xdr:rowOff>114300</xdr:rowOff>
    </xdr:to>
    <xdr:cxnSp macro="">
      <xdr:nvCxnSpPr>
        <xdr:cNvPr id="8" name="7 Conector recto de flecha">
          <a:extLst>
            <a:ext uri="{FF2B5EF4-FFF2-40B4-BE49-F238E27FC236}">
              <a16:creationId xmlns:a16="http://schemas.microsoft.com/office/drawing/2014/main" id="{00000000-0008-0000-0000-000008000000}"/>
            </a:ext>
          </a:extLst>
        </xdr:cNvPr>
        <xdr:cNvCxnSpPr/>
      </xdr:nvCxnSpPr>
      <xdr:spPr>
        <a:xfrm flipV="1">
          <a:off x="10725150" y="163353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105</xdr:row>
      <xdr:rowOff>133350</xdr:rowOff>
    </xdr:from>
    <xdr:to>
      <xdr:col>9</xdr:col>
      <xdr:colOff>400050</xdr:colOff>
      <xdr:row>106</xdr:row>
      <xdr:rowOff>104775</xdr:rowOff>
    </xdr:to>
    <xdr:cxnSp macro="">
      <xdr:nvCxnSpPr>
        <xdr:cNvPr id="9" name="8 Conector recto de flecha">
          <a:extLst>
            <a:ext uri="{FF2B5EF4-FFF2-40B4-BE49-F238E27FC236}">
              <a16:creationId xmlns:a16="http://schemas.microsoft.com/office/drawing/2014/main" id="{00000000-0008-0000-0000-000009000000}"/>
            </a:ext>
          </a:extLst>
        </xdr:cNvPr>
        <xdr:cNvCxnSpPr/>
      </xdr:nvCxnSpPr>
      <xdr:spPr>
        <a:xfrm flipV="1">
          <a:off x="10734675" y="176593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112</xdr:row>
      <xdr:rowOff>95250</xdr:rowOff>
    </xdr:from>
    <xdr:to>
      <xdr:col>9</xdr:col>
      <xdr:colOff>342900</xdr:colOff>
      <xdr:row>113</xdr:row>
      <xdr:rowOff>85725</xdr:rowOff>
    </xdr:to>
    <xdr:cxnSp macro="">
      <xdr:nvCxnSpPr>
        <xdr:cNvPr id="10" name="9 Conector recto de flecha">
          <a:extLst>
            <a:ext uri="{FF2B5EF4-FFF2-40B4-BE49-F238E27FC236}">
              <a16:creationId xmlns:a16="http://schemas.microsoft.com/office/drawing/2014/main" id="{00000000-0008-0000-0000-00000A000000}"/>
            </a:ext>
          </a:extLst>
        </xdr:cNvPr>
        <xdr:cNvCxnSpPr/>
      </xdr:nvCxnSpPr>
      <xdr:spPr>
        <a:xfrm flipV="1">
          <a:off x="10677525" y="189738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154</xdr:row>
      <xdr:rowOff>0</xdr:rowOff>
    </xdr:from>
    <xdr:to>
      <xdr:col>7</xdr:col>
      <xdr:colOff>1013460</xdr:colOff>
      <xdr:row>159</xdr:row>
      <xdr:rowOff>25402</xdr:rowOff>
    </xdr:to>
    <xdr:sp macro="" textlink="">
      <xdr:nvSpPr>
        <xdr:cNvPr id="12" name="11 CuadroTexto">
          <a:extLst>
            <a:ext uri="{FF2B5EF4-FFF2-40B4-BE49-F238E27FC236}">
              <a16:creationId xmlns:a16="http://schemas.microsoft.com/office/drawing/2014/main" id="{00000000-0008-0000-0000-00000C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twoCellAnchor>
    <xdr:from>
      <xdr:col>8</xdr:col>
      <xdr:colOff>161925</xdr:colOff>
      <xdr:row>72</xdr:row>
      <xdr:rowOff>114300</xdr:rowOff>
    </xdr:from>
    <xdr:to>
      <xdr:col>9</xdr:col>
      <xdr:colOff>371475</xdr:colOff>
      <xdr:row>73</xdr:row>
      <xdr:rowOff>104775</xdr:rowOff>
    </xdr:to>
    <xdr:cxnSp macro="">
      <xdr:nvCxnSpPr>
        <xdr:cNvPr id="11" name="4 Conector recto de flecha">
          <a:extLst>
            <a:ext uri="{FF2B5EF4-FFF2-40B4-BE49-F238E27FC236}">
              <a16:creationId xmlns:a16="http://schemas.microsoft.com/office/drawing/2014/main" id="{9E9267C0-83C2-4382-BF9E-89CA54A5E232}"/>
            </a:ext>
          </a:extLst>
        </xdr:cNvPr>
        <xdr:cNvCxnSpPr/>
      </xdr:nvCxnSpPr>
      <xdr:spPr>
        <a:xfrm flipV="1">
          <a:off x="11172825" y="11986260"/>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79</xdr:row>
      <xdr:rowOff>85725</xdr:rowOff>
    </xdr:from>
    <xdr:to>
      <xdr:col>9</xdr:col>
      <xdr:colOff>371475</xdr:colOff>
      <xdr:row>80</xdr:row>
      <xdr:rowOff>76200</xdr:rowOff>
    </xdr:to>
    <xdr:cxnSp macro="">
      <xdr:nvCxnSpPr>
        <xdr:cNvPr id="13" name="5 Conector recto de flecha">
          <a:extLst>
            <a:ext uri="{FF2B5EF4-FFF2-40B4-BE49-F238E27FC236}">
              <a16:creationId xmlns:a16="http://schemas.microsoft.com/office/drawing/2014/main" id="{FB5E5F21-D830-4506-98FB-EFA67FDB2AE9}"/>
            </a:ext>
          </a:extLst>
        </xdr:cNvPr>
        <xdr:cNvCxnSpPr/>
      </xdr:nvCxnSpPr>
      <xdr:spPr>
        <a:xfrm flipV="1">
          <a:off x="11172825" y="13253085"/>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152400</xdr:colOff>
      <xdr:row>59</xdr:row>
      <xdr:rowOff>142875</xdr:rowOff>
    </xdr:from>
    <xdr:to>
      <xdr:col>9</xdr:col>
      <xdr:colOff>361950</xdr:colOff>
      <xdr:row>60</xdr:row>
      <xdr:rowOff>133350</xdr:rowOff>
    </xdr:to>
    <xdr:cxnSp macro="">
      <xdr:nvCxnSpPr>
        <xdr:cNvPr id="2" name="1 Conector recto de flecha">
          <a:extLst>
            <a:ext uri="{FF2B5EF4-FFF2-40B4-BE49-F238E27FC236}">
              <a16:creationId xmlns:a16="http://schemas.microsoft.com/office/drawing/2014/main" id="{00000000-0008-0000-0100-000002000000}"/>
            </a:ext>
          </a:extLst>
        </xdr:cNvPr>
        <xdr:cNvCxnSpPr/>
      </xdr:nvCxnSpPr>
      <xdr:spPr>
        <a:xfrm flipV="1">
          <a:off x="10696575" y="94583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71</xdr:row>
      <xdr:rowOff>133350</xdr:rowOff>
    </xdr:from>
    <xdr:to>
      <xdr:col>9</xdr:col>
      <xdr:colOff>352425</xdr:colOff>
      <xdr:row>72</xdr:row>
      <xdr:rowOff>123825</xdr:rowOff>
    </xdr:to>
    <xdr:cxnSp macro="">
      <xdr:nvCxnSpPr>
        <xdr:cNvPr id="3" name="2 Conector recto de flecha">
          <a:extLst>
            <a:ext uri="{FF2B5EF4-FFF2-40B4-BE49-F238E27FC236}">
              <a16:creationId xmlns:a16="http://schemas.microsoft.com/office/drawing/2014/main" id="{00000000-0008-0000-0100-000003000000}"/>
            </a:ext>
          </a:extLst>
        </xdr:cNvPr>
        <xdr:cNvCxnSpPr/>
      </xdr:nvCxnSpPr>
      <xdr:spPr>
        <a:xfrm flipV="1">
          <a:off x="10687050" y="108013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83</xdr:row>
      <xdr:rowOff>114300</xdr:rowOff>
    </xdr:from>
    <xdr:to>
      <xdr:col>9</xdr:col>
      <xdr:colOff>371475</xdr:colOff>
      <xdr:row>84</xdr:row>
      <xdr:rowOff>104775</xdr:rowOff>
    </xdr:to>
    <xdr:cxnSp macro="">
      <xdr:nvCxnSpPr>
        <xdr:cNvPr id="4" name="3 Conector recto de flecha">
          <a:extLst>
            <a:ext uri="{FF2B5EF4-FFF2-40B4-BE49-F238E27FC236}">
              <a16:creationId xmlns:a16="http://schemas.microsoft.com/office/drawing/2014/main" id="{00000000-0008-0000-0100-000004000000}"/>
            </a:ext>
          </a:extLst>
        </xdr:cNvPr>
        <xdr:cNvCxnSpPr/>
      </xdr:nvCxnSpPr>
      <xdr:spPr>
        <a:xfrm flipV="1">
          <a:off x="10706100" y="121348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95</xdr:row>
      <xdr:rowOff>85725</xdr:rowOff>
    </xdr:from>
    <xdr:to>
      <xdr:col>9</xdr:col>
      <xdr:colOff>371475</xdr:colOff>
      <xdr:row>96</xdr:row>
      <xdr:rowOff>76200</xdr:rowOff>
    </xdr:to>
    <xdr:cxnSp macro="">
      <xdr:nvCxnSpPr>
        <xdr:cNvPr id="5" name="4 Conector recto de flecha">
          <a:extLst>
            <a:ext uri="{FF2B5EF4-FFF2-40B4-BE49-F238E27FC236}">
              <a16:creationId xmlns:a16="http://schemas.microsoft.com/office/drawing/2014/main" id="{00000000-0008-0000-0100-000005000000}"/>
            </a:ext>
          </a:extLst>
        </xdr:cNvPr>
        <xdr:cNvCxnSpPr/>
      </xdr:nvCxnSpPr>
      <xdr:spPr>
        <a:xfrm flipV="1">
          <a:off x="10706100" y="134588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136</xdr:row>
      <xdr:rowOff>123825</xdr:rowOff>
    </xdr:from>
    <xdr:to>
      <xdr:col>9</xdr:col>
      <xdr:colOff>342900</xdr:colOff>
      <xdr:row>137</xdr:row>
      <xdr:rowOff>114300</xdr:rowOff>
    </xdr:to>
    <xdr:cxnSp macro="">
      <xdr:nvCxnSpPr>
        <xdr:cNvPr id="6" name="5 Conector recto de flecha">
          <a:extLst>
            <a:ext uri="{FF2B5EF4-FFF2-40B4-BE49-F238E27FC236}">
              <a16:creationId xmlns:a16="http://schemas.microsoft.com/office/drawing/2014/main" id="{00000000-0008-0000-0100-000006000000}"/>
            </a:ext>
          </a:extLst>
        </xdr:cNvPr>
        <xdr:cNvCxnSpPr/>
      </xdr:nvCxnSpPr>
      <xdr:spPr>
        <a:xfrm flipV="1">
          <a:off x="10677525" y="159924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148</xdr:row>
      <xdr:rowOff>104775</xdr:rowOff>
    </xdr:from>
    <xdr:to>
      <xdr:col>9</xdr:col>
      <xdr:colOff>390525</xdr:colOff>
      <xdr:row>149</xdr:row>
      <xdr:rowOff>114300</xdr:rowOff>
    </xdr:to>
    <xdr:cxnSp macro="">
      <xdr:nvCxnSpPr>
        <xdr:cNvPr id="7" name="6 Conector recto de flecha">
          <a:extLst>
            <a:ext uri="{FF2B5EF4-FFF2-40B4-BE49-F238E27FC236}">
              <a16:creationId xmlns:a16="http://schemas.microsoft.com/office/drawing/2014/main" id="{00000000-0008-0000-0100-000007000000}"/>
            </a:ext>
          </a:extLst>
        </xdr:cNvPr>
        <xdr:cNvCxnSpPr/>
      </xdr:nvCxnSpPr>
      <xdr:spPr>
        <a:xfrm flipV="1">
          <a:off x="10725150" y="17325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160</xdr:row>
      <xdr:rowOff>133350</xdr:rowOff>
    </xdr:from>
    <xdr:to>
      <xdr:col>9</xdr:col>
      <xdr:colOff>400050</xdr:colOff>
      <xdr:row>161</xdr:row>
      <xdr:rowOff>104775</xdr:rowOff>
    </xdr:to>
    <xdr:cxnSp macro="">
      <xdr:nvCxnSpPr>
        <xdr:cNvPr id="8" name="7 Conector recto de flecha">
          <a:extLst>
            <a:ext uri="{FF2B5EF4-FFF2-40B4-BE49-F238E27FC236}">
              <a16:creationId xmlns:a16="http://schemas.microsoft.com/office/drawing/2014/main" id="{00000000-0008-0000-0100-000008000000}"/>
            </a:ext>
          </a:extLst>
        </xdr:cNvPr>
        <xdr:cNvCxnSpPr/>
      </xdr:nvCxnSpPr>
      <xdr:spPr>
        <a:xfrm flipV="1">
          <a:off x="10734675" y="186594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172</xdr:row>
      <xdr:rowOff>95250</xdr:rowOff>
    </xdr:from>
    <xdr:to>
      <xdr:col>9</xdr:col>
      <xdr:colOff>342900</xdr:colOff>
      <xdr:row>173</xdr:row>
      <xdr:rowOff>85725</xdr:rowOff>
    </xdr:to>
    <xdr:cxnSp macro="">
      <xdr:nvCxnSpPr>
        <xdr:cNvPr id="9" name="8 Conector recto de flecha">
          <a:extLst>
            <a:ext uri="{FF2B5EF4-FFF2-40B4-BE49-F238E27FC236}">
              <a16:creationId xmlns:a16="http://schemas.microsoft.com/office/drawing/2014/main" id="{00000000-0008-0000-0100-000009000000}"/>
            </a:ext>
          </a:extLst>
        </xdr:cNvPr>
        <xdr:cNvCxnSpPr/>
      </xdr:nvCxnSpPr>
      <xdr:spPr>
        <a:xfrm flipV="1">
          <a:off x="10677525" y="199834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214</xdr:row>
      <xdr:rowOff>0</xdr:rowOff>
    </xdr:from>
    <xdr:to>
      <xdr:col>7</xdr:col>
      <xdr:colOff>1013460</xdr:colOff>
      <xdr:row>219</xdr:row>
      <xdr:rowOff>25402</xdr:rowOff>
    </xdr:to>
    <xdr:sp macro="" textlink="">
      <xdr:nvSpPr>
        <xdr:cNvPr id="13" name="12 CuadroTexto">
          <a:extLst>
            <a:ext uri="{FF2B5EF4-FFF2-40B4-BE49-F238E27FC236}">
              <a16:creationId xmlns:a16="http://schemas.microsoft.com/office/drawing/2014/main" id="{00000000-0008-0000-0100-00000D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twoCellAnchor>
    <xdr:from>
      <xdr:col>8</xdr:col>
      <xdr:colOff>161925</xdr:colOff>
      <xdr:row>107</xdr:row>
      <xdr:rowOff>114300</xdr:rowOff>
    </xdr:from>
    <xdr:to>
      <xdr:col>9</xdr:col>
      <xdr:colOff>371475</xdr:colOff>
      <xdr:row>108</xdr:row>
      <xdr:rowOff>104775</xdr:rowOff>
    </xdr:to>
    <xdr:cxnSp macro="">
      <xdr:nvCxnSpPr>
        <xdr:cNvPr id="11" name="3 Conector recto de flecha">
          <a:extLst>
            <a:ext uri="{FF2B5EF4-FFF2-40B4-BE49-F238E27FC236}">
              <a16:creationId xmlns:a16="http://schemas.microsoft.com/office/drawing/2014/main" id="{D1DC8E6C-EC48-4898-9C56-5314685694CC}"/>
            </a:ext>
          </a:extLst>
        </xdr:cNvPr>
        <xdr:cNvCxnSpPr/>
      </xdr:nvCxnSpPr>
      <xdr:spPr>
        <a:xfrm flipV="1">
          <a:off x="11005185" y="16558260"/>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119</xdr:row>
      <xdr:rowOff>85725</xdr:rowOff>
    </xdr:from>
    <xdr:to>
      <xdr:col>9</xdr:col>
      <xdr:colOff>371475</xdr:colOff>
      <xdr:row>120</xdr:row>
      <xdr:rowOff>76200</xdr:rowOff>
    </xdr:to>
    <xdr:cxnSp macro="">
      <xdr:nvCxnSpPr>
        <xdr:cNvPr id="12" name="4 Conector recto de flecha">
          <a:extLst>
            <a:ext uri="{FF2B5EF4-FFF2-40B4-BE49-F238E27FC236}">
              <a16:creationId xmlns:a16="http://schemas.microsoft.com/office/drawing/2014/main" id="{899709A6-3A9A-4E7A-9D80-CCEA11F22B83}"/>
            </a:ext>
          </a:extLst>
        </xdr:cNvPr>
        <xdr:cNvCxnSpPr/>
      </xdr:nvCxnSpPr>
      <xdr:spPr>
        <a:xfrm flipV="1">
          <a:off x="11005185" y="18739485"/>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152400</xdr:colOff>
      <xdr:row>74</xdr:row>
      <xdr:rowOff>142875</xdr:rowOff>
    </xdr:from>
    <xdr:to>
      <xdr:col>9</xdr:col>
      <xdr:colOff>361950</xdr:colOff>
      <xdr:row>75</xdr:row>
      <xdr:rowOff>133350</xdr:rowOff>
    </xdr:to>
    <xdr:cxnSp macro="">
      <xdr:nvCxnSpPr>
        <xdr:cNvPr id="2" name="1 Conector recto de flecha">
          <a:extLst>
            <a:ext uri="{FF2B5EF4-FFF2-40B4-BE49-F238E27FC236}">
              <a16:creationId xmlns:a16="http://schemas.microsoft.com/office/drawing/2014/main" id="{00000000-0008-0000-0200-000002000000}"/>
            </a:ext>
          </a:extLst>
        </xdr:cNvPr>
        <xdr:cNvCxnSpPr/>
      </xdr:nvCxnSpPr>
      <xdr:spPr>
        <a:xfrm flipV="1">
          <a:off x="10696575" y="123348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91</xdr:row>
      <xdr:rowOff>133350</xdr:rowOff>
    </xdr:from>
    <xdr:to>
      <xdr:col>9</xdr:col>
      <xdr:colOff>352425</xdr:colOff>
      <xdr:row>92</xdr:row>
      <xdr:rowOff>123825</xdr:rowOff>
    </xdr:to>
    <xdr:cxnSp macro="">
      <xdr:nvCxnSpPr>
        <xdr:cNvPr id="3" name="2 Conector recto de flecha">
          <a:extLst>
            <a:ext uri="{FF2B5EF4-FFF2-40B4-BE49-F238E27FC236}">
              <a16:creationId xmlns:a16="http://schemas.microsoft.com/office/drawing/2014/main" id="{00000000-0008-0000-0200-000003000000}"/>
            </a:ext>
          </a:extLst>
        </xdr:cNvPr>
        <xdr:cNvCxnSpPr/>
      </xdr:nvCxnSpPr>
      <xdr:spPr>
        <a:xfrm flipV="1">
          <a:off x="10687050" y="146304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108</xdr:row>
      <xdr:rowOff>114300</xdr:rowOff>
    </xdr:from>
    <xdr:to>
      <xdr:col>9</xdr:col>
      <xdr:colOff>371475</xdr:colOff>
      <xdr:row>109</xdr:row>
      <xdr:rowOff>104775</xdr:rowOff>
    </xdr:to>
    <xdr:cxnSp macro="">
      <xdr:nvCxnSpPr>
        <xdr:cNvPr id="4" name="3 Conector recto de flecha">
          <a:extLst>
            <a:ext uri="{FF2B5EF4-FFF2-40B4-BE49-F238E27FC236}">
              <a16:creationId xmlns:a16="http://schemas.microsoft.com/office/drawing/2014/main" id="{00000000-0008-0000-0200-000004000000}"/>
            </a:ext>
          </a:extLst>
        </xdr:cNvPr>
        <xdr:cNvCxnSpPr/>
      </xdr:nvCxnSpPr>
      <xdr:spPr>
        <a:xfrm flipV="1">
          <a:off x="10706100" y="169164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125</xdr:row>
      <xdr:rowOff>85725</xdr:rowOff>
    </xdr:from>
    <xdr:to>
      <xdr:col>9</xdr:col>
      <xdr:colOff>371475</xdr:colOff>
      <xdr:row>126</xdr:row>
      <xdr:rowOff>76200</xdr:rowOff>
    </xdr:to>
    <xdr:cxnSp macro="">
      <xdr:nvCxnSpPr>
        <xdr:cNvPr id="5" name="4 Conector recto de flecha">
          <a:extLst>
            <a:ext uri="{FF2B5EF4-FFF2-40B4-BE49-F238E27FC236}">
              <a16:creationId xmlns:a16="http://schemas.microsoft.com/office/drawing/2014/main" id="{00000000-0008-0000-0200-000005000000}"/>
            </a:ext>
          </a:extLst>
        </xdr:cNvPr>
        <xdr:cNvCxnSpPr/>
      </xdr:nvCxnSpPr>
      <xdr:spPr>
        <a:xfrm flipV="1">
          <a:off x="10706100" y="191928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181</xdr:row>
      <xdr:rowOff>123825</xdr:rowOff>
    </xdr:from>
    <xdr:to>
      <xdr:col>9</xdr:col>
      <xdr:colOff>342900</xdr:colOff>
      <xdr:row>182</xdr:row>
      <xdr:rowOff>114300</xdr:rowOff>
    </xdr:to>
    <xdr:cxnSp macro="">
      <xdr:nvCxnSpPr>
        <xdr:cNvPr id="6" name="5 Conector recto de flecha">
          <a:extLst>
            <a:ext uri="{FF2B5EF4-FFF2-40B4-BE49-F238E27FC236}">
              <a16:creationId xmlns:a16="http://schemas.microsoft.com/office/drawing/2014/main" id="{00000000-0008-0000-0200-000006000000}"/>
            </a:ext>
          </a:extLst>
        </xdr:cNvPr>
        <xdr:cNvCxnSpPr/>
      </xdr:nvCxnSpPr>
      <xdr:spPr>
        <a:xfrm flipV="1">
          <a:off x="10677525" y="228981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198</xdr:row>
      <xdr:rowOff>104775</xdr:rowOff>
    </xdr:from>
    <xdr:to>
      <xdr:col>9</xdr:col>
      <xdr:colOff>390525</xdr:colOff>
      <xdr:row>199</xdr:row>
      <xdr:rowOff>114300</xdr:rowOff>
    </xdr:to>
    <xdr:cxnSp macro="">
      <xdr:nvCxnSpPr>
        <xdr:cNvPr id="7" name="6 Conector recto de flecha">
          <a:extLst>
            <a:ext uri="{FF2B5EF4-FFF2-40B4-BE49-F238E27FC236}">
              <a16:creationId xmlns:a16="http://schemas.microsoft.com/office/drawing/2014/main" id="{00000000-0008-0000-0200-000007000000}"/>
            </a:ext>
          </a:extLst>
        </xdr:cNvPr>
        <xdr:cNvCxnSpPr/>
      </xdr:nvCxnSpPr>
      <xdr:spPr>
        <a:xfrm flipV="1">
          <a:off x="10725150" y="251841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215</xdr:row>
      <xdr:rowOff>133350</xdr:rowOff>
    </xdr:from>
    <xdr:to>
      <xdr:col>9</xdr:col>
      <xdr:colOff>400050</xdr:colOff>
      <xdr:row>216</xdr:row>
      <xdr:rowOff>104775</xdr:rowOff>
    </xdr:to>
    <xdr:cxnSp macro="">
      <xdr:nvCxnSpPr>
        <xdr:cNvPr id="8" name="7 Conector recto de flecha">
          <a:extLst>
            <a:ext uri="{FF2B5EF4-FFF2-40B4-BE49-F238E27FC236}">
              <a16:creationId xmlns:a16="http://schemas.microsoft.com/office/drawing/2014/main" id="{00000000-0008-0000-0200-000008000000}"/>
            </a:ext>
          </a:extLst>
        </xdr:cNvPr>
        <xdr:cNvCxnSpPr/>
      </xdr:nvCxnSpPr>
      <xdr:spPr>
        <a:xfrm flipV="1">
          <a:off x="10734675" y="274891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232</xdr:row>
      <xdr:rowOff>95250</xdr:rowOff>
    </xdr:from>
    <xdr:to>
      <xdr:col>9</xdr:col>
      <xdr:colOff>342900</xdr:colOff>
      <xdr:row>233</xdr:row>
      <xdr:rowOff>85725</xdr:rowOff>
    </xdr:to>
    <xdr:cxnSp macro="">
      <xdr:nvCxnSpPr>
        <xdr:cNvPr id="9" name="8 Conector recto de flecha">
          <a:extLst>
            <a:ext uri="{FF2B5EF4-FFF2-40B4-BE49-F238E27FC236}">
              <a16:creationId xmlns:a16="http://schemas.microsoft.com/office/drawing/2014/main" id="{00000000-0008-0000-0200-000009000000}"/>
            </a:ext>
          </a:extLst>
        </xdr:cNvPr>
        <xdr:cNvCxnSpPr/>
      </xdr:nvCxnSpPr>
      <xdr:spPr>
        <a:xfrm flipV="1">
          <a:off x="10677525" y="297656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175260</xdr:colOff>
      <xdr:row>274</xdr:row>
      <xdr:rowOff>0</xdr:rowOff>
    </xdr:from>
    <xdr:to>
      <xdr:col>7</xdr:col>
      <xdr:colOff>1013460</xdr:colOff>
      <xdr:row>279</xdr:row>
      <xdr:rowOff>25402</xdr:rowOff>
    </xdr:to>
    <xdr:sp macro="" textlink="">
      <xdr:nvSpPr>
        <xdr:cNvPr id="12" name="11 CuadroTexto">
          <a:extLst>
            <a:ext uri="{FF2B5EF4-FFF2-40B4-BE49-F238E27FC236}">
              <a16:creationId xmlns:a16="http://schemas.microsoft.com/office/drawing/2014/main" id="{00000000-0008-0000-0200-00000C000000}"/>
            </a:ext>
          </a:extLst>
        </xdr:cNvPr>
        <xdr:cNvSpPr txBox="1"/>
      </xdr:nvSpPr>
      <xdr:spPr>
        <a:xfrm>
          <a:off x="175260" y="27492960"/>
          <a:ext cx="10744200" cy="9398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600" b="1">
              <a:solidFill>
                <a:schemeClr val="dk1"/>
              </a:solidFill>
              <a:effectLst/>
              <a:latin typeface="+mn-lt"/>
              <a:ea typeface="+mn-ea"/>
              <a:cs typeface="+mn-cs"/>
            </a:rPr>
            <a:t>“La puntuación máxima a obtener por todos los apartados será de 30 puntos, siendo requisito para la obtención del puesto haber obtenido un mínimo de 10 puntos, en la suma de los apartados A), C) y D). ”</a:t>
          </a:r>
        </a:p>
      </xdr:txBody>
    </xdr:sp>
    <xdr:clientData/>
  </xdr:twoCellAnchor>
  <xdr:twoCellAnchor>
    <xdr:from>
      <xdr:col>8</xdr:col>
      <xdr:colOff>161925</xdr:colOff>
      <xdr:row>142</xdr:row>
      <xdr:rowOff>114300</xdr:rowOff>
    </xdr:from>
    <xdr:to>
      <xdr:col>9</xdr:col>
      <xdr:colOff>371475</xdr:colOff>
      <xdr:row>143</xdr:row>
      <xdr:rowOff>104775</xdr:rowOff>
    </xdr:to>
    <xdr:cxnSp macro="">
      <xdr:nvCxnSpPr>
        <xdr:cNvPr id="14" name="3 Conector recto de flecha">
          <a:extLst>
            <a:ext uri="{FF2B5EF4-FFF2-40B4-BE49-F238E27FC236}">
              <a16:creationId xmlns:a16="http://schemas.microsoft.com/office/drawing/2014/main" id="{19E288F9-FBA9-4664-B27D-BF69B353A059}"/>
            </a:ext>
          </a:extLst>
        </xdr:cNvPr>
        <xdr:cNvCxnSpPr/>
      </xdr:nvCxnSpPr>
      <xdr:spPr>
        <a:xfrm flipV="1">
          <a:off x="11005185" y="21130260"/>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159</xdr:row>
      <xdr:rowOff>85725</xdr:rowOff>
    </xdr:from>
    <xdr:to>
      <xdr:col>9</xdr:col>
      <xdr:colOff>371475</xdr:colOff>
      <xdr:row>160</xdr:row>
      <xdr:rowOff>76200</xdr:rowOff>
    </xdr:to>
    <xdr:cxnSp macro="">
      <xdr:nvCxnSpPr>
        <xdr:cNvPr id="15" name="4 Conector recto de flecha">
          <a:extLst>
            <a:ext uri="{FF2B5EF4-FFF2-40B4-BE49-F238E27FC236}">
              <a16:creationId xmlns:a16="http://schemas.microsoft.com/office/drawing/2014/main" id="{95B935C3-73DD-4E46-902F-4FF7D05B518A}"/>
            </a:ext>
          </a:extLst>
        </xdr:cNvPr>
        <xdr:cNvCxnSpPr/>
      </xdr:nvCxnSpPr>
      <xdr:spPr>
        <a:xfrm flipV="1">
          <a:off x="11005185" y="24225885"/>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53"/>
  <sheetViews>
    <sheetView zoomScaleNormal="100" workbookViewId="0">
      <selection activeCell="B2" sqref="B2:H2"/>
    </sheetView>
  </sheetViews>
  <sheetFormatPr baseColWidth="10" defaultRowHeight="15" x14ac:dyDescent="0.25"/>
  <cols>
    <col min="1" max="1" width="3.28515625" customWidth="1"/>
    <col min="2" max="2" width="25.7109375" customWidth="1"/>
    <col min="3" max="3" width="28.85546875" customWidth="1"/>
    <col min="4" max="4" width="25.140625" customWidth="1"/>
    <col min="5" max="5" width="26.42578125" customWidth="1"/>
    <col min="6" max="6" width="19.140625" customWidth="1"/>
    <col min="7" max="7" width="15.85546875" customWidth="1"/>
    <col min="8" max="8" width="16.140625" customWidth="1"/>
    <col min="9" max="9" width="9.28515625" customWidth="1"/>
    <col min="10" max="10" width="6" customWidth="1"/>
    <col min="11" max="11" width="9.85546875" customWidth="1"/>
    <col min="12" max="12" width="12.42578125" customWidth="1"/>
  </cols>
  <sheetData>
    <row r="1" spans="2:11" ht="15.75" thickBot="1" x14ac:dyDescent="0.3"/>
    <row r="2" spans="2:11" ht="21.75" thickBot="1" x14ac:dyDescent="0.4">
      <c r="B2" s="140" t="s">
        <v>77</v>
      </c>
      <c r="C2" s="141"/>
      <c r="D2" s="141"/>
      <c r="E2" s="141"/>
      <c r="F2" s="141"/>
      <c r="G2" s="141"/>
      <c r="H2" s="142"/>
    </row>
    <row r="3" spans="2:11" ht="21.75" thickBot="1" x14ac:dyDescent="0.4">
      <c r="B3" s="16"/>
      <c r="C3" s="16"/>
      <c r="D3" s="16"/>
      <c r="E3" s="16"/>
      <c r="F3" s="16"/>
      <c r="G3" s="16"/>
      <c r="H3" s="16"/>
    </row>
    <row r="4" spans="2:11" ht="24" thickBot="1" x14ac:dyDescent="0.4">
      <c r="B4" s="17" t="s">
        <v>23</v>
      </c>
      <c r="C4" s="74"/>
      <c r="D4" s="16"/>
      <c r="E4" s="149" t="s">
        <v>25</v>
      </c>
      <c r="F4" s="150"/>
      <c r="G4" s="151"/>
      <c r="H4" s="68">
        <f>H8+I37+I120+D153</f>
        <v>0</v>
      </c>
    </row>
    <row r="6" spans="2:11" ht="21" x14ac:dyDescent="0.35">
      <c r="B6" s="17" t="s">
        <v>24</v>
      </c>
      <c r="C6" s="157"/>
      <c r="D6" s="158"/>
      <c r="E6" s="158"/>
      <c r="F6" s="159"/>
      <c r="G6" s="16"/>
      <c r="H6" s="16"/>
    </row>
    <row r="7" spans="2:11" ht="15.75" thickBot="1" x14ac:dyDescent="0.3">
      <c r="H7" s="155" t="str">
        <f>IF(H8&gt;=10.5,"VALOR MAXIMO","VALOR")</f>
        <v>VALOR</v>
      </c>
      <c r="I7" s="156"/>
    </row>
    <row r="8" spans="2:11" ht="19.5" thickBot="1" x14ac:dyDescent="0.35">
      <c r="B8" s="52" t="s">
        <v>13</v>
      </c>
      <c r="C8" s="9"/>
      <c r="F8" s="50" t="s">
        <v>9</v>
      </c>
      <c r="G8" s="49">
        <f>H28+E30</f>
        <v>0</v>
      </c>
      <c r="H8" s="135">
        <f>IF(G8&gt;=10.5,"10,5",G8)</f>
        <v>0</v>
      </c>
      <c r="I8" s="136"/>
    </row>
    <row r="9" spans="2:11" ht="10.9" customHeight="1" x14ac:dyDescent="0.25"/>
    <row r="10" spans="2:11" x14ac:dyDescent="0.25">
      <c r="B10" s="6" t="s">
        <v>12</v>
      </c>
      <c r="C10" s="3" t="s">
        <v>35</v>
      </c>
      <c r="D10" s="4" t="s">
        <v>36</v>
      </c>
      <c r="E10" s="42" t="s">
        <v>44</v>
      </c>
      <c r="F10" s="3" t="s">
        <v>4</v>
      </c>
      <c r="G10" s="27"/>
      <c r="I10" s="162" t="s">
        <v>41</v>
      </c>
      <c r="J10" s="163"/>
      <c r="K10" s="164"/>
    </row>
    <row r="11" spans="2:11" x14ac:dyDescent="0.25">
      <c r="B11" s="115" t="s">
        <v>0</v>
      </c>
      <c r="C11" s="73"/>
      <c r="D11" s="73"/>
      <c r="E11" s="18">
        <f>J11</f>
        <v>0</v>
      </c>
      <c r="F11" s="3">
        <v>5.0599999999999999E-2</v>
      </c>
      <c r="G11" s="29">
        <f>F11*E11</f>
        <v>0</v>
      </c>
      <c r="I11" s="22">
        <f>IF((D11-C11)=0,0, (D11+1-C11)/30)</f>
        <v>0</v>
      </c>
      <c r="J11" s="28">
        <f>INT(I11)</f>
        <v>0</v>
      </c>
      <c r="K11" s="24">
        <f>I11-J11</f>
        <v>0</v>
      </c>
    </row>
    <row r="12" spans="2:11" x14ac:dyDescent="0.25">
      <c r="B12" s="116"/>
      <c r="C12" s="73"/>
      <c r="D12" s="73"/>
      <c r="E12" s="18">
        <f>J12</f>
        <v>0</v>
      </c>
      <c r="F12" s="3">
        <v>5.0599999999999999E-2</v>
      </c>
      <c r="G12" s="29">
        <f>F12*E12</f>
        <v>0</v>
      </c>
      <c r="I12" s="22">
        <f t="shared" ref="I12:I23" si="0">IF((D12-C12)=0,0, (D12+1-C12)/30)</f>
        <v>0</v>
      </c>
      <c r="J12" s="28">
        <f t="shared" ref="J12:J15" si="1">INT(I12)</f>
        <v>0</v>
      </c>
      <c r="K12" s="24">
        <f t="shared" ref="K12:K15" si="2">I12-J12</f>
        <v>0</v>
      </c>
    </row>
    <row r="13" spans="2:11" x14ac:dyDescent="0.25">
      <c r="B13" s="116"/>
      <c r="C13" s="73"/>
      <c r="D13" s="73"/>
      <c r="E13" s="18">
        <f>J13</f>
        <v>0</v>
      </c>
      <c r="F13" s="3">
        <v>5.0599999999999999E-2</v>
      </c>
      <c r="G13" s="29">
        <f>F13*E13</f>
        <v>0</v>
      </c>
      <c r="I13" s="22">
        <f t="shared" si="0"/>
        <v>0</v>
      </c>
      <c r="J13" s="28">
        <f t="shared" si="1"/>
        <v>0</v>
      </c>
      <c r="K13" s="24">
        <f t="shared" si="2"/>
        <v>0</v>
      </c>
    </row>
    <row r="14" spans="2:11" x14ac:dyDescent="0.25">
      <c r="B14" s="116"/>
      <c r="C14" s="73"/>
      <c r="D14" s="73"/>
      <c r="E14" s="18">
        <f>J14</f>
        <v>0</v>
      </c>
      <c r="F14" s="3">
        <v>5.0599999999999999E-2</v>
      </c>
      <c r="G14" s="29">
        <f>F14*E14</f>
        <v>0</v>
      </c>
      <c r="I14" s="22">
        <f t="shared" si="0"/>
        <v>0</v>
      </c>
      <c r="J14" s="28">
        <f t="shared" si="1"/>
        <v>0</v>
      </c>
      <c r="K14" s="24">
        <f t="shared" si="2"/>
        <v>0</v>
      </c>
    </row>
    <row r="15" spans="2:11" ht="15.75" thickBot="1" x14ac:dyDescent="0.3">
      <c r="B15" s="117"/>
      <c r="C15" s="73"/>
      <c r="D15" s="73"/>
      <c r="E15" s="18">
        <f>J15</f>
        <v>0</v>
      </c>
      <c r="F15" s="3">
        <v>5.0599999999999999E-2</v>
      </c>
      <c r="G15" s="29">
        <f>F15*E15</f>
        <v>0</v>
      </c>
      <c r="I15" s="22">
        <f t="shared" si="0"/>
        <v>0</v>
      </c>
      <c r="J15" s="28">
        <f t="shared" si="1"/>
        <v>0</v>
      </c>
      <c r="K15" s="24">
        <f t="shared" si="2"/>
        <v>0</v>
      </c>
    </row>
    <row r="16" spans="2:11" ht="15.75" thickBot="1" x14ac:dyDescent="0.3">
      <c r="B16" s="20"/>
      <c r="C16" s="21"/>
      <c r="D16" s="69" t="s">
        <v>45</v>
      </c>
      <c r="E16" s="47">
        <f>SUM(E11:E15)</f>
        <v>0</v>
      </c>
      <c r="F16" s="45" t="s">
        <v>37</v>
      </c>
      <c r="G16" s="46">
        <f>SUM(G11:G15)</f>
        <v>0</v>
      </c>
      <c r="I16" s="22"/>
      <c r="J16" s="22"/>
      <c r="K16" s="30">
        <f>SUM(K11:K15)</f>
        <v>0</v>
      </c>
    </row>
    <row r="17" spans="2:11" ht="15" customHeight="1" thickBot="1" x14ac:dyDescent="0.3">
      <c r="B17" s="120" t="s">
        <v>39</v>
      </c>
      <c r="C17" s="120"/>
      <c r="D17" s="121"/>
      <c r="E17" s="57">
        <f>ROUNDDOWN(SUM(K11:K15),0)</f>
        <v>0</v>
      </c>
      <c r="F17" s="23" t="s">
        <v>37</v>
      </c>
      <c r="G17" s="56">
        <f>ROUNDDOWN(SUM(K11:K15),0)*F11</f>
        <v>0</v>
      </c>
      <c r="H17" s="84" t="s">
        <v>54</v>
      </c>
      <c r="I17" s="22"/>
      <c r="J17" s="22"/>
    </row>
    <row r="18" spans="2:11" ht="15" customHeight="1" thickBot="1" x14ac:dyDescent="0.3">
      <c r="B18" s="78"/>
      <c r="C18" s="78"/>
      <c r="D18" s="78"/>
      <c r="E18" s="79"/>
      <c r="F18" s="160" t="s">
        <v>53</v>
      </c>
      <c r="G18" s="161"/>
      <c r="H18" s="80">
        <f>G16+G17</f>
        <v>0</v>
      </c>
      <c r="I18" s="22"/>
      <c r="J18" s="22"/>
    </row>
    <row r="19" spans="2:11" x14ac:dyDescent="0.25">
      <c r="B19" s="152" t="s">
        <v>52</v>
      </c>
      <c r="C19" s="73"/>
      <c r="D19" s="73"/>
      <c r="E19" s="44">
        <f>J19</f>
        <v>0</v>
      </c>
      <c r="F19" s="3">
        <v>2.53E-2</v>
      </c>
      <c r="G19" s="29">
        <f>F19*ROUND(E19,0)</f>
        <v>0</v>
      </c>
      <c r="I19" s="22">
        <f t="shared" si="0"/>
        <v>0</v>
      </c>
      <c r="J19" s="28">
        <f>INT(I19)</f>
        <v>0</v>
      </c>
      <c r="K19" s="24">
        <f>I19-J19</f>
        <v>0</v>
      </c>
    </row>
    <row r="20" spans="2:11" x14ac:dyDescent="0.25">
      <c r="B20" s="153"/>
      <c r="C20" s="73"/>
      <c r="D20" s="73"/>
      <c r="E20" s="18">
        <f>J20</f>
        <v>0</v>
      </c>
      <c r="F20" s="3">
        <v>2.53E-2</v>
      </c>
      <c r="G20" s="29">
        <f t="shared" ref="G20:G23" si="3">F20*ROUND(E20,0)</f>
        <v>0</v>
      </c>
      <c r="I20" s="22">
        <f t="shared" si="0"/>
        <v>0</v>
      </c>
      <c r="J20" s="28">
        <f t="shared" ref="J20:J23" si="4">INT(I20)</f>
        <v>0</v>
      </c>
      <c r="K20" s="24">
        <f t="shared" ref="K20:K23" si="5">I20-J20</f>
        <v>0</v>
      </c>
    </row>
    <row r="21" spans="2:11" x14ac:dyDescent="0.25">
      <c r="B21" s="153"/>
      <c r="C21" s="73"/>
      <c r="D21" s="73"/>
      <c r="E21" s="18">
        <f>J21</f>
        <v>0</v>
      </c>
      <c r="F21" s="3">
        <v>2.53E-2</v>
      </c>
      <c r="G21" s="29">
        <f t="shared" si="3"/>
        <v>0</v>
      </c>
      <c r="I21" s="22">
        <f t="shared" si="0"/>
        <v>0</v>
      </c>
      <c r="J21" s="28">
        <f t="shared" si="4"/>
        <v>0</v>
      </c>
      <c r="K21" s="24">
        <f t="shared" si="5"/>
        <v>0</v>
      </c>
    </row>
    <row r="22" spans="2:11" x14ac:dyDescent="0.25">
      <c r="B22" s="153"/>
      <c r="C22" s="73"/>
      <c r="D22" s="73"/>
      <c r="E22" s="18">
        <f>J22</f>
        <v>0</v>
      </c>
      <c r="F22" s="3">
        <v>2.53E-2</v>
      </c>
      <c r="G22" s="29">
        <f t="shared" si="3"/>
        <v>0</v>
      </c>
      <c r="I22" s="22">
        <f t="shared" si="0"/>
        <v>0</v>
      </c>
      <c r="J22" s="28">
        <f t="shared" si="4"/>
        <v>0</v>
      </c>
      <c r="K22" s="24">
        <f t="shared" si="5"/>
        <v>0</v>
      </c>
    </row>
    <row r="23" spans="2:11" ht="15.75" thickBot="1" x14ac:dyDescent="0.3">
      <c r="B23" s="154"/>
      <c r="C23" s="73"/>
      <c r="D23" s="73"/>
      <c r="E23" s="18">
        <f>J23</f>
        <v>0</v>
      </c>
      <c r="F23" s="3">
        <v>2.53E-2</v>
      </c>
      <c r="G23" s="29">
        <f t="shared" si="3"/>
        <v>0</v>
      </c>
      <c r="I23" s="22">
        <f t="shared" si="0"/>
        <v>0</v>
      </c>
      <c r="J23" s="28">
        <f t="shared" si="4"/>
        <v>0</v>
      </c>
      <c r="K23" s="24">
        <f t="shared" si="5"/>
        <v>0</v>
      </c>
    </row>
    <row r="24" spans="2:11" ht="15.75" thickBot="1" x14ac:dyDescent="0.3">
      <c r="B24" s="20"/>
      <c r="C24" s="21"/>
      <c r="D24" s="69" t="s">
        <v>45</v>
      </c>
      <c r="E24" s="47">
        <f>SUM(E19:E23)</f>
        <v>0</v>
      </c>
      <c r="F24" s="45" t="s">
        <v>37</v>
      </c>
      <c r="G24" s="46">
        <f>SUM(G19:G23)</f>
        <v>0</v>
      </c>
      <c r="K24" s="30">
        <f>SUM(K19:K23)</f>
        <v>0</v>
      </c>
    </row>
    <row r="25" spans="2:11" ht="15.75" thickBot="1" x14ac:dyDescent="0.3">
      <c r="B25" s="118" t="s">
        <v>39</v>
      </c>
      <c r="C25" s="118"/>
      <c r="D25" s="119"/>
      <c r="E25" s="57">
        <f>ROUNDDOWN(SUM(K19:K23),0)</f>
        <v>0</v>
      </c>
      <c r="F25" s="23" t="s">
        <v>37</v>
      </c>
      <c r="G25" s="56">
        <f>ROUNDDOWN(SUM(K19:K23),0)*F19</f>
        <v>0</v>
      </c>
      <c r="H25" s="90" t="str">
        <f>IF(H26&gt;=3.38,"VALOR MAXIMO","VALOR")</f>
        <v>VALOR</v>
      </c>
      <c r="I25" s="88"/>
    </row>
    <row r="26" spans="2:11" s="81" customFormat="1" ht="15.75" thickBot="1" x14ac:dyDescent="0.3">
      <c r="B26" s="82"/>
      <c r="C26" s="82"/>
      <c r="D26" s="83"/>
      <c r="E26" s="131" t="s">
        <v>55</v>
      </c>
      <c r="F26" s="132"/>
      <c r="G26" s="86">
        <f>G24+G25</f>
        <v>0</v>
      </c>
      <c r="H26" s="85">
        <f>IF(G26&gt;=4.25,"4,25",G26)</f>
        <v>0</v>
      </c>
    </row>
    <row r="27" spans="2:11" ht="15.75" thickBot="1" x14ac:dyDescent="0.3">
      <c r="B27" s="58"/>
      <c r="C27" s="58"/>
      <c r="D27" s="59"/>
      <c r="E27" s="58"/>
      <c r="F27" s="58"/>
      <c r="G27" s="59"/>
      <c r="H27" s="155" t="str">
        <f>IF(H28&gt;=8.5,"VALOR MAXIMO","VALOR")</f>
        <v>VALOR</v>
      </c>
      <c r="I27" s="156"/>
    </row>
    <row r="28" spans="2:11" ht="19.5" thickBot="1" x14ac:dyDescent="0.35">
      <c r="E28" s="43" t="s">
        <v>12</v>
      </c>
      <c r="F28" s="25" t="s">
        <v>38</v>
      </c>
      <c r="G28" s="26">
        <f>H18+H26</f>
        <v>0</v>
      </c>
      <c r="H28" s="135">
        <f>IF(G28&gt;=8.5,"8,5",G28)</f>
        <v>0</v>
      </c>
      <c r="I28" s="136"/>
    </row>
    <row r="29" spans="2:11" ht="15.75" thickBot="1" x14ac:dyDescent="0.3">
      <c r="E29" s="155" t="str">
        <f>IF(E30&gt;=2,"VALOR MAXIMO","VALOR")</f>
        <v>VALOR</v>
      </c>
      <c r="F29" s="156"/>
      <c r="G29" s="64"/>
    </row>
    <row r="30" spans="2:11" ht="19.5" thickBot="1" x14ac:dyDescent="0.35">
      <c r="B30" s="146" t="s">
        <v>6</v>
      </c>
      <c r="C30" s="147"/>
      <c r="D30" s="75"/>
      <c r="E30" s="135">
        <f>IF(D30&gt;=2,"2",D30)</f>
        <v>0</v>
      </c>
      <c r="F30" s="136"/>
      <c r="K30" s="87"/>
    </row>
    <row r="31" spans="2:11" ht="22.9" customHeight="1" x14ac:dyDescent="0.25">
      <c r="B31" s="148" t="s">
        <v>40</v>
      </c>
      <c r="C31" s="148"/>
      <c r="D31" s="1"/>
      <c r="E31" s="1"/>
      <c r="K31" s="89"/>
    </row>
    <row r="32" spans="2:11" ht="27.6" customHeight="1" x14ac:dyDescent="0.25">
      <c r="B32" s="145" t="s">
        <v>1</v>
      </c>
      <c r="C32" s="145"/>
      <c r="K32" s="87"/>
    </row>
    <row r="33" spans="2:11" ht="27.6" customHeight="1" x14ac:dyDescent="0.25">
      <c r="B33" s="145" t="s">
        <v>3</v>
      </c>
      <c r="C33" s="145"/>
    </row>
    <row r="34" spans="2:11" ht="26.45" customHeight="1" x14ac:dyDescent="0.25">
      <c r="B34" s="145" t="s">
        <v>2</v>
      </c>
      <c r="C34" s="145"/>
    </row>
    <row r="35" spans="2:11" ht="15.75" thickBot="1" x14ac:dyDescent="0.3"/>
    <row r="36" spans="2:11" ht="15.75" thickBot="1" x14ac:dyDescent="0.3">
      <c r="B36" s="51" t="s">
        <v>67</v>
      </c>
      <c r="C36" s="10"/>
      <c r="D36" s="10"/>
      <c r="E36" s="10"/>
      <c r="F36" s="10"/>
      <c r="G36" s="11"/>
      <c r="I36" s="137" t="str">
        <f>IF(I37&gt;=7.5,"VALOR MAXIMO","VALOR")</f>
        <v>VALOR</v>
      </c>
      <c r="J36" s="138"/>
    </row>
    <row r="37" spans="2:11" ht="16.5" customHeight="1" thickBot="1" x14ac:dyDescent="0.35">
      <c r="F37" s="143" t="s">
        <v>10</v>
      </c>
      <c r="G37" s="144"/>
      <c r="H37" s="63">
        <f>I83+I116</f>
        <v>0</v>
      </c>
      <c r="I37" s="135">
        <f>IF(H37&gt;=7.5,"7,5",H37)</f>
        <v>0</v>
      </c>
      <c r="J37" s="136"/>
    </row>
    <row r="38" spans="2:11" x14ac:dyDescent="0.25">
      <c r="B38" s="12" t="s">
        <v>8</v>
      </c>
      <c r="C38" s="13"/>
    </row>
    <row r="39" spans="2:11" x14ac:dyDescent="0.25">
      <c r="D39" s="3" t="s">
        <v>35</v>
      </c>
      <c r="E39" s="4" t="s">
        <v>36</v>
      </c>
      <c r="F39" s="3" t="s">
        <v>44</v>
      </c>
      <c r="G39" s="3" t="s">
        <v>4</v>
      </c>
      <c r="H39" s="3"/>
      <c r="I39" s="162" t="s">
        <v>41</v>
      </c>
      <c r="J39" s="163"/>
      <c r="K39" s="164"/>
    </row>
    <row r="40" spans="2:11" x14ac:dyDescent="0.25">
      <c r="B40" s="122" t="s">
        <v>68</v>
      </c>
      <c r="C40" s="115" t="s">
        <v>69</v>
      </c>
      <c r="D40" s="73"/>
      <c r="E40" s="73"/>
      <c r="F40" s="44">
        <f>J40</f>
        <v>0</v>
      </c>
      <c r="G40" s="3">
        <v>4.4600000000000001E-2</v>
      </c>
      <c r="H40" s="29">
        <f>G40*F40</f>
        <v>0</v>
      </c>
      <c r="I40" s="22">
        <f>IF((E40-D40)=0,0, (E40+1-D40)/30)</f>
        <v>0</v>
      </c>
      <c r="J40" s="28">
        <f>INT(I40)</f>
        <v>0</v>
      </c>
      <c r="K40" s="24">
        <f>I40-J40</f>
        <v>0</v>
      </c>
    </row>
    <row r="41" spans="2:11" x14ac:dyDescent="0.25">
      <c r="B41" s="123"/>
      <c r="C41" s="116"/>
      <c r="D41" s="73"/>
      <c r="E41" s="73"/>
      <c r="F41" s="44">
        <f t="shared" ref="F41:F44" si="6">J41</f>
        <v>0</v>
      </c>
      <c r="G41" s="3">
        <v>4.4600000000000001E-2</v>
      </c>
      <c r="H41" s="29">
        <f>G41*F41</f>
        <v>0</v>
      </c>
      <c r="I41" s="22">
        <f t="shared" ref="I41:I65" si="7">IF((E41-D41)=0,0, (E41+1-D41)/30)</f>
        <v>0</v>
      </c>
      <c r="J41" s="28">
        <f t="shared" ref="J41:J44" si="8">INT(I41)</f>
        <v>0</v>
      </c>
      <c r="K41" s="24">
        <f t="shared" ref="K41:K44" si="9">I41-J41</f>
        <v>0</v>
      </c>
    </row>
    <row r="42" spans="2:11" x14ac:dyDescent="0.25">
      <c r="B42" s="123"/>
      <c r="C42" s="116"/>
      <c r="D42" s="73"/>
      <c r="E42" s="73"/>
      <c r="F42" s="44">
        <f t="shared" si="6"/>
        <v>0</v>
      </c>
      <c r="G42" s="3">
        <v>4.4600000000000001E-2</v>
      </c>
      <c r="H42" s="29">
        <f>G42*F42</f>
        <v>0</v>
      </c>
      <c r="I42" s="22">
        <f t="shared" si="7"/>
        <v>0</v>
      </c>
      <c r="J42" s="28">
        <f t="shared" si="8"/>
        <v>0</v>
      </c>
      <c r="K42" s="24">
        <f t="shared" si="9"/>
        <v>0</v>
      </c>
    </row>
    <row r="43" spans="2:11" x14ac:dyDescent="0.25">
      <c r="B43" s="123"/>
      <c r="C43" s="116"/>
      <c r="D43" s="73"/>
      <c r="E43" s="73"/>
      <c r="F43" s="44">
        <f t="shared" si="6"/>
        <v>0</v>
      </c>
      <c r="G43" s="3">
        <v>4.4600000000000001E-2</v>
      </c>
      <c r="H43" s="29">
        <f>G43*F43</f>
        <v>0</v>
      </c>
      <c r="I43" s="22">
        <f t="shared" si="7"/>
        <v>0</v>
      </c>
      <c r="J43" s="28">
        <f t="shared" si="8"/>
        <v>0</v>
      </c>
      <c r="K43" s="24">
        <f t="shared" si="9"/>
        <v>0</v>
      </c>
    </row>
    <row r="44" spans="2:11" ht="15.75" thickBot="1" x14ac:dyDescent="0.3">
      <c r="B44" s="123"/>
      <c r="C44" s="117"/>
      <c r="D44" s="73"/>
      <c r="E44" s="73"/>
      <c r="F44" s="44">
        <f t="shared" si="6"/>
        <v>0</v>
      </c>
      <c r="G44" s="3">
        <v>4.4600000000000001E-2</v>
      </c>
      <c r="H44" s="29">
        <f>G44*F44</f>
        <v>0</v>
      </c>
      <c r="I44" s="22">
        <f t="shared" si="7"/>
        <v>0</v>
      </c>
      <c r="J44" s="28">
        <f t="shared" si="8"/>
        <v>0</v>
      </c>
      <c r="K44" s="24">
        <f t="shared" si="9"/>
        <v>0</v>
      </c>
    </row>
    <row r="45" spans="2:11" ht="15.75" thickBot="1" x14ac:dyDescent="0.3">
      <c r="B45" s="123"/>
      <c r="C45" s="62"/>
      <c r="D45" s="21"/>
      <c r="E45" s="69" t="s">
        <v>45</v>
      </c>
      <c r="F45" s="47">
        <f>SUM(F40:F44)</f>
        <v>0</v>
      </c>
      <c r="G45" s="45" t="s">
        <v>37</v>
      </c>
      <c r="H45" s="46">
        <f>SUM(H40:H44)</f>
        <v>0</v>
      </c>
      <c r="I45" s="22"/>
      <c r="J45" s="22"/>
      <c r="K45" s="30">
        <f>SUM(K40:K44)</f>
        <v>0</v>
      </c>
    </row>
    <row r="46" spans="2:11" x14ac:dyDescent="0.25">
      <c r="B46" s="123"/>
      <c r="C46" s="120" t="s">
        <v>39</v>
      </c>
      <c r="D46" s="120"/>
      <c r="E46" s="121"/>
      <c r="F46" s="57">
        <f>ROUNDDOWN(SUM(K40:K44),0)</f>
        <v>0</v>
      </c>
      <c r="G46" s="23" t="s">
        <v>37</v>
      </c>
      <c r="H46" s="48">
        <f>ROUNDDOWN(SUM(K40:K44),0)*G40</f>
        <v>0</v>
      </c>
      <c r="I46" s="22"/>
    </row>
    <row r="47" spans="2:11" x14ac:dyDescent="0.25">
      <c r="B47" s="123"/>
      <c r="C47" s="115" t="s">
        <v>70</v>
      </c>
      <c r="D47" s="73"/>
      <c r="E47" s="73"/>
      <c r="F47" s="44">
        <f>J47</f>
        <v>0</v>
      </c>
      <c r="G47" s="3">
        <v>3.4299999999999997E-2</v>
      </c>
      <c r="H47" s="29">
        <f>G47*F47</f>
        <v>0</v>
      </c>
      <c r="I47" s="22">
        <f t="shared" si="7"/>
        <v>0</v>
      </c>
      <c r="J47" s="28">
        <f>INT(I47)</f>
        <v>0</v>
      </c>
      <c r="K47" s="24">
        <f>I47-J47</f>
        <v>0</v>
      </c>
    </row>
    <row r="48" spans="2:11" x14ac:dyDescent="0.25">
      <c r="B48" s="123"/>
      <c r="C48" s="116"/>
      <c r="D48" s="73"/>
      <c r="E48" s="73"/>
      <c r="F48" s="44">
        <f t="shared" ref="F48:F51" si="10">J48</f>
        <v>0</v>
      </c>
      <c r="G48" s="3">
        <v>3.4299999999999997E-2</v>
      </c>
      <c r="H48" s="29">
        <f>G48*F48</f>
        <v>0</v>
      </c>
      <c r="I48" s="22">
        <f t="shared" si="7"/>
        <v>0</v>
      </c>
      <c r="J48" s="28">
        <f t="shared" ref="J48:J51" si="11">INT(I48)</f>
        <v>0</v>
      </c>
      <c r="K48" s="24">
        <f t="shared" ref="K48:K51" si="12">I48-J48</f>
        <v>0</v>
      </c>
    </row>
    <row r="49" spans="2:11" x14ac:dyDescent="0.25">
      <c r="B49" s="123"/>
      <c r="C49" s="116"/>
      <c r="D49" s="73"/>
      <c r="E49" s="73"/>
      <c r="F49" s="44">
        <f t="shared" si="10"/>
        <v>0</v>
      </c>
      <c r="G49" s="3">
        <v>3.4299999999999997E-2</v>
      </c>
      <c r="H49" s="29">
        <f>G49*F49</f>
        <v>0</v>
      </c>
      <c r="I49" s="22">
        <f t="shared" si="7"/>
        <v>0</v>
      </c>
      <c r="J49" s="28">
        <f t="shared" si="11"/>
        <v>0</v>
      </c>
      <c r="K49" s="24">
        <f t="shared" si="12"/>
        <v>0</v>
      </c>
    </row>
    <row r="50" spans="2:11" x14ac:dyDescent="0.25">
      <c r="B50" s="123"/>
      <c r="C50" s="116"/>
      <c r="D50" s="73"/>
      <c r="E50" s="73"/>
      <c r="F50" s="44">
        <f t="shared" si="10"/>
        <v>0</v>
      </c>
      <c r="G50" s="3">
        <v>3.4299999999999997E-2</v>
      </c>
      <c r="H50" s="29">
        <f>G50*F50</f>
        <v>0</v>
      </c>
      <c r="I50" s="22">
        <f t="shared" si="7"/>
        <v>0</v>
      </c>
      <c r="J50" s="28">
        <f t="shared" si="11"/>
        <v>0</v>
      </c>
      <c r="K50" s="24">
        <f t="shared" si="12"/>
        <v>0</v>
      </c>
    </row>
    <row r="51" spans="2:11" ht="15.75" thickBot="1" x14ac:dyDescent="0.3">
      <c r="B51" s="123"/>
      <c r="C51" s="117"/>
      <c r="D51" s="73"/>
      <c r="E51" s="73"/>
      <c r="F51" s="44">
        <f t="shared" si="10"/>
        <v>0</v>
      </c>
      <c r="G51" s="3">
        <v>3.4299999999999997E-2</v>
      </c>
      <c r="H51" s="29">
        <f>G51*F51</f>
        <v>0</v>
      </c>
      <c r="I51" s="22">
        <f t="shared" si="7"/>
        <v>0</v>
      </c>
      <c r="J51" s="28">
        <f t="shared" si="11"/>
        <v>0</v>
      </c>
      <c r="K51" s="24">
        <f t="shared" si="12"/>
        <v>0</v>
      </c>
    </row>
    <row r="52" spans="2:11" ht="15.75" thickBot="1" x14ac:dyDescent="0.3">
      <c r="B52" s="123"/>
      <c r="C52" s="62"/>
      <c r="D52" s="21"/>
      <c r="E52" s="69" t="s">
        <v>45</v>
      </c>
      <c r="F52" s="47">
        <f>SUM(F47:F51)</f>
        <v>0</v>
      </c>
      <c r="G52" s="45" t="s">
        <v>37</v>
      </c>
      <c r="H52" s="46">
        <f>SUM(H47:H51)</f>
        <v>0</v>
      </c>
      <c r="I52" s="22"/>
      <c r="J52" s="22"/>
      <c r="K52" s="30">
        <f>SUM(K47:K51)</f>
        <v>0</v>
      </c>
    </row>
    <row r="53" spans="2:11" x14ac:dyDescent="0.25">
      <c r="B53" s="124"/>
      <c r="C53" s="120" t="s">
        <v>39</v>
      </c>
      <c r="D53" s="120"/>
      <c r="E53" s="121"/>
      <c r="F53" s="57">
        <f>ROUNDDOWN(SUM(K47:K51),0)</f>
        <v>0</v>
      </c>
      <c r="G53" s="23" t="s">
        <v>37</v>
      </c>
      <c r="H53" s="48">
        <f>ROUNDDOWN(SUM(K47:K51),0)*G47</f>
        <v>0</v>
      </c>
      <c r="I53" s="22"/>
    </row>
    <row r="54" spans="2:11" x14ac:dyDescent="0.25">
      <c r="B54" s="128" t="s">
        <v>76</v>
      </c>
      <c r="C54" s="167" t="s">
        <v>69</v>
      </c>
      <c r="D54" s="107"/>
      <c r="E54" s="107"/>
      <c r="F54" s="108">
        <f>J54</f>
        <v>0</v>
      </c>
      <c r="G54" s="109">
        <v>3.3500000000000002E-2</v>
      </c>
      <c r="H54" s="29">
        <f>G54*F54</f>
        <v>0</v>
      </c>
      <c r="I54" s="110">
        <f t="shared" si="7"/>
        <v>0</v>
      </c>
      <c r="J54" s="111">
        <f>INT(I54)</f>
        <v>0</v>
      </c>
      <c r="K54" s="112">
        <f>I54-J54</f>
        <v>0</v>
      </c>
    </row>
    <row r="55" spans="2:11" x14ac:dyDescent="0.25">
      <c r="B55" s="129"/>
      <c r="C55" s="168"/>
      <c r="D55" s="107"/>
      <c r="E55" s="107"/>
      <c r="F55" s="108">
        <f>J55</f>
        <v>0</v>
      </c>
      <c r="G55" s="109">
        <v>3.3500000000000002E-2</v>
      </c>
      <c r="H55" s="29">
        <f>G55*F55</f>
        <v>0</v>
      </c>
      <c r="I55" s="110">
        <f t="shared" si="7"/>
        <v>0</v>
      </c>
      <c r="J55" s="111">
        <f t="shared" ref="J55:J58" si="13">INT(I55)</f>
        <v>0</v>
      </c>
      <c r="K55" s="112">
        <f t="shared" ref="K55:K58" si="14">I55-J55</f>
        <v>0</v>
      </c>
    </row>
    <row r="56" spans="2:11" x14ac:dyDescent="0.25">
      <c r="B56" s="129"/>
      <c r="C56" s="168"/>
      <c r="D56" s="107"/>
      <c r="E56" s="107"/>
      <c r="F56" s="108">
        <f>J56</f>
        <v>0</v>
      </c>
      <c r="G56" s="109">
        <v>3.3500000000000002E-2</v>
      </c>
      <c r="H56" s="29">
        <f>G56*F56</f>
        <v>0</v>
      </c>
      <c r="I56" s="110">
        <f t="shared" si="7"/>
        <v>0</v>
      </c>
      <c r="J56" s="111">
        <f t="shared" si="13"/>
        <v>0</v>
      </c>
      <c r="K56" s="112">
        <f t="shared" si="14"/>
        <v>0</v>
      </c>
    </row>
    <row r="57" spans="2:11" x14ac:dyDescent="0.25">
      <c r="B57" s="129"/>
      <c r="C57" s="168"/>
      <c r="D57" s="107"/>
      <c r="E57" s="107"/>
      <c r="F57" s="108">
        <f>J57</f>
        <v>0</v>
      </c>
      <c r="G57" s="109">
        <v>3.3500000000000002E-2</v>
      </c>
      <c r="H57" s="29">
        <f>G57*F57</f>
        <v>0</v>
      </c>
      <c r="I57" s="110">
        <f t="shared" si="7"/>
        <v>0</v>
      </c>
      <c r="J57" s="111">
        <f t="shared" si="13"/>
        <v>0</v>
      </c>
      <c r="K57" s="112">
        <f t="shared" si="14"/>
        <v>0</v>
      </c>
    </row>
    <row r="58" spans="2:11" ht="15.75" thickBot="1" x14ac:dyDescent="0.3">
      <c r="B58" s="129"/>
      <c r="C58" s="169"/>
      <c r="D58" s="107"/>
      <c r="E58" s="107"/>
      <c r="F58" s="108">
        <f>J58</f>
        <v>0</v>
      </c>
      <c r="G58" s="109">
        <v>3.3500000000000002E-2</v>
      </c>
      <c r="H58" s="29">
        <f>G58*F58</f>
        <v>0</v>
      </c>
      <c r="I58" s="110">
        <f t="shared" si="7"/>
        <v>0</v>
      </c>
      <c r="J58" s="111">
        <f t="shared" si="13"/>
        <v>0</v>
      </c>
      <c r="K58" s="112">
        <f t="shared" si="14"/>
        <v>0</v>
      </c>
    </row>
    <row r="59" spans="2:11" ht="15.75" thickBot="1" x14ac:dyDescent="0.3">
      <c r="B59" s="129"/>
      <c r="C59" s="62"/>
      <c r="D59" s="21"/>
      <c r="E59" s="69" t="s">
        <v>45</v>
      </c>
      <c r="F59" s="47">
        <f>SUM(F54:F58)</f>
        <v>0</v>
      </c>
      <c r="G59" s="45" t="s">
        <v>37</v>
      </c>
      <c r="H59" s="46">
        <f>SUM(H54:H58)</f>
        <v>0</v>
      </c>
      <c r="I59" s="22"/>
      <c r="J59" s="22"/>
      <c r="K59" s="30">
        <f>SUM(K54:K58)</f>
        <v>0</v>
      </c>
    </row>
    <row r="60" spans="2:11" x14ac:dyDescent="0.25">
      <c r="B60" s="129"/>
      <c r="C60" s="120" t="s">
        <v>39</v>
      </c>
      <c r="D60" s="120"/>
      <c r="E60" s="121"/>
      <c r="F60" s="57">
        <f>ROUNDDOWN(SUM(K54:K58),0)</f>
        <v>0</v>
      </c>
      <c r="G60" s="23" t="s">
        <v>37</v>
      </c>
      <c r="H60" s="48">
        <f>ROUNDDOWN(SUM(K54:K58),0)*G54</f>
        <v>0</v>
      </c>
      <c r="I60" s="22"/>
    </row>
    <row r="61" spans="2:11" x14ac:dyDescent="0.25">
      <c r="B61" s="129"/>
      <c r="C61" s="167" t="s">
        <v>70</v>
      </c>
      <c r="D61" s="107"/>
      <c r="E61" s="107"/>
      <c r="F61" s="108">
        <f>J61</f>
        <v>0</v>
      </c>
      <c r="G61" s="109">
        <v>2.58E-2</v>
      </c>
      <c r="H61" s="29">
        <f>G61*F61</f>
        <v>0</v>
      </c>
      <c r="I61" s="110">
        <f t="shared" si="7"/>
        <v>0</v>
      </c>
      <c r="J61" s="111">
        <f>INT(I61)</f>
        <v>0</v>
      </c>
      <c r="K61" s="112">
        <f>I61-J61</f>
        <v>0</v>
      </c>
    </row>
    <row r="62" spans="2:11" x14ac:dyDescent="0.25">
      <c r="B62" s="129"/>
      <c r="C62" s="168"/>
      <c r="D62" s="107"/>
      <c r="E62" s="107"/>
      <c r="F62" s="108">
        <f>J62</f>
        <v>0</v>
      </c>
      <c r="G62" s="109">
        <v>2.58E-2</v>
      </c>
      <c r="H62" s="29">
        <f>G62*F62</f>
        <v>0</v>
      </c>
      <c r="I62" s="110">
        <f t="shared" si="7"/>
        <v>0</v>
      </c>
      <c r="J62" s="111">
        <f t="shared" ref="J62:J65" si="15">INT(I62)</f>
        <v>0</v>
      </c>
      <c r="K62" s="112">
        <f t="shared" ref="K62:K65" si="16">I62-J62</f>
        <v>0</v>
      </c>
    </row>
    <row r="63" spans="2:11" x14ac:dyDescent="0.25">
      <c r="B63" s="129"/>
      <c r="C63" s="168"/>
      <c r="D63" s="107"/>
      <c r="E63" s="107"/>
      <c r="F63" s="108">
        <f>J63</f>
        <v>0</v>
      </c>
      <c r="G63" s="109">
        <v>2.58E-2</v>
      </c>
      <c r="H63" s="29">
        <f>G63*F63</f>
        <v>0</v>
      </c>
      <c r="I63" s="110">
        <f t="shared" si="7"/>
        <v>0</v>
      </c>
      <c r="J63" s="111">
        <f t="shared" si="15"/>
        <v>0</v>
      </c>
      <c r="K63" s="112">
        <f t="shared" si="16"/>
        <v>0</v>
      </c>
    </row>
    <row r="64" spans="2:11" x14ac:dyDescent="0.25">
      <c r="B64" s="129"/>
      <c r="C64" s="168"/>
      <c r="D64" s="107"/>
      <c r="E64" s="107"/>
      <c r="F64" s="108">
        <f>J64</f>
        <v>0</v>
      </c>
      <c r="G64" s="109">
        <v>2.58E-2</v>
      </c>
      <c r="H64" s="29">
        <f>G64*F64</f>
        <v>0</v>
      </c>
      <c r="I64" s="110">
        <f t="shared" si="7"/>
        <v>0</v>
      </c>
      <c r="J64" s="111">
        <f t="shared" si="15"/>
        <v>0</v>
      </c>
      <c r="K64" s="112">
        <f t="shared" si="16"/>
        <v>0</v>
      </c>
    </row>
    <row r="65" spans="2:11" ht="15.75" thickBot="1" x14ac:dyDescent="0.3">
      <c r="B65" s="129"/>
      <c r="C65" s="169"/>
      <c r="D65" s="107"/>
      <c r="E65" s="107"/>
      <c r="F65" s="108">
        <f>J65</f>
        <v>0</v>
      </c>
      <c r="G65" s="109">
        <v>2.58E-2</v>
      </c>
      <c r="H65" s="29">
        <f>G65*F65</f>
        <v>0</v>
      </c>
      <c r="I65" s="110">
        <f t="shared" si="7"/>
        <v>0</v>
      </c>
      <c r="J65" s="111">
        <f t="shared" si="15"/>
        <v>0</v>
      </c>
      <c r="K65" s="112">
        <f t="shared" si="16"/>
        <v>0</v>
      </c>
    </row>
    <row r="66" spans="2:11" ht="15.75" thickBot="1" x14ac:dyDescent="0.3">
      <c r="B66" s="129"/>
      <c r="C66" s="62"/>
      <c r="D66" s="21"/>
      <c r="E66" s="69" t="s">
        <v>45</v>
      </c>
      <c r="F66" s="47">
        <f>SUM(F61:F65)</f>
        <v>0</v>
      </c>
      <c r="G66" s="45" t="s">
        <v>37</v>
      </c>
      <c r="H66" s="46">
        <f>SUM(H61:H65)</f>
        <v>0</v>
      </c>
      <c r="I66" s="22"/>
      <c r="J66" s="22"/>
      <c r="K66" s="30">
        <f>SUM(K61:K65)</f>
        <v>0</v>
      </c>
    </row>
    <row r="67" spans="2:11" x14ac:dyDescent="0.25">
      <c r="B67" s="130"/>
      <c r="C67" s="120" t="s">
        <v>39</v>
      </c>
      <c r="D67" s="120"/>
      <c r="E67" s="121"/>
      <c r="F67" s="57">
        <f>ROUNDDOWN(SUM(K61:K65),0)</f>
        <v>0</v>
      </c>
      <c r="G67" s="23" t="s">
        <v>37</v>
      </c>
      <c r="H67" s="56">
        <f>ROUNDDOWN(SUM(K61:K65),0)*G61</f>
        <v>0</v>
      </c>
    </row>
    <row r="68" spans="2:11" s="81" customFormat="1" x14ac:dyDescent="0.25">
      <c r="B68" s="122" t="s">
        <v>7</v>
      </c>
      <c r="C68" s="115" t="s">
        <v>69</v>
      </c>
      <c r="D68" s="73"/>
      <c r="E68" s="73"/>
      <c r="F68" s="44">
        <f>J68</f>
        <v>0</v>
      </c>
      <c r="G68" s="42">
        <v>2.23E-2</v>
      </c>
      <c r="H68" s="29">
        <f>G68*F68</f>
        <v>0</v>
      </c>
      <c r="I68" s="22">
        <f t="shared" ref="I68:I72" si="17">IF((E68-D68)=0,0, (E68+1-D68)/30)</f>
        <v>0</v>
      </c>
      <c r="J68" s="28">
        <f>INT(I68)</f>
        <v>0</v>
      </c>
      <c r="K68" s="24">
        <f>I68-J68</f>
        <v>0</v>
      </c>
    </row>
    <row r="69" spans="2:11" s="81" customFormat="1" x14ac:dyDescent="0.25">
      <c r="B69" s="123"/>
      <c r="C69" s="116"/>
      <c r="D69" s="73"/>
      <c r="E69" s="73"/>
      <c r="F69" s="44">
        <f>J69</f>
        <v>0</v>
      </c>
      <c r="G69" s="42">
        <v>2.23E-2</v>
      </c>
      <c r="H69" s="29">
        <f>G69*F69</f>
        <v>0</v>
      </c>
      <c r="I69" s="22">
        <f t="shared" si="17"/>
        <v>0</v>
      </c>
      <c r="J69" s="28">
        <f t="shared" ref="J69:J72" si="18">INT(I69)</f>
        <v>0</v>
      </c>
      <c r="K69" s="24">
        <f t="shared" ref="K69:K72" si="19">I69-J69</f>
        <v>0</v>
      </c>
    </row>
    <row r="70" spans="2:11" s="81" customFormat="1" x14ac:dyDescent="0.25">
      <c r="B70" s="123"/>
      <c r="C70" s="116"/>
      <c r="D70" s="73"/>
      <c r="E70" s="73"/>
      <c r="F70" s="44">
        <f>J70</f>
        <v>0</v>
      </c>
      <c r="G70" s="42">
        <v>2.23E-2</v>
      </c>
      <c r="H70" s="29">
        <f>G70*F70</f>
        <v>0</v>
      </c>
      <c r="I70" s="22">
        <f t="shared" si="17"/>
        <v>0</v>
      </c>
      <c r="J70" s="28">
        <f t="shared" si="18"/>
        <v>0</v>
      </c>
      <c r="K70" s="24">
        <f t="shared" si="19"/>
        <v>0</v>
      </c>
    </row>
    <row r="71" spans="2:11" s="81" customFormat="1" x14ac:dyDescent="0.25">
      <c r="B71" s="123"/>
      <c r="C71" s="116"/>
      <c r="D71" s="73"/>
      <c r="E71" s="73"/>
      <c r="F71" s="44">
        <f>J71</f>
        <v>0</v>
      </c>
      <c r="G71" s="42">
        <v>2.23E-2</v>
      </c>
      <c r="H71" s="29">
        <f>G71*F71</f>
        <v>0</v>
      </c>
      <c r="I71" s="22">
        <f t="shared" si="17"/>
        <v>0</v>
      </c>
      <c r="J71" s="28">
        <f t="shared" si="18"/>
        <v>0</v>
      </c>
      <c r="K71" s="24">
        <f t="shared" si="19"/>
        <v>0</v>
      </c>
    </row>
    <row r="72" spans="2:11" s="81" customFormat="1" ht="15.75" thickBot="1" x14ac:dyDescent="0.3">
      <c r="B72" s="123"/>
      <c r="C72" s="117"/>
      <c r="D72" s="73"/>
      <c r="E72" s="73"/>
      <c r="F72" s="44">
        <f>J72</f>
        <v>0</v>
      </c>
      <c r="G72" s="42">
        <v>2.23E-2</v>
      </c>
      <c r="H72" s="29">
        <f>G72*F72</f>
        <v>0</v>
      </c>
      <c r="I72" s="22">
        <f t="shared" si="17"/>
        <v>0</v>
      </c>
      <c r="J72" s="28">
        <f t="shared" si="18"/>
        <v>0</v>
      </c>
      <c r="K72" s="24">
        <f t="shared" si="19"/>
        <v>0</v>
      </c>
    </row>
    <row r="73" spans="2:11" s="81" customFormat="1" ht="15.75" thickBot="1" x14ac:dyDescent="0.3">
      <c r="B73" s="123"/>
      <c r="C73" s="62"/>
      <c r="D73" s="21"/>
      <c r="E73" s="69" t="s">
        <v>45</v>
      </c>
      <c r="F73" s="47">
        <f>SUM(F68:F72)</f>
        <v>0</v>
      </c>
      <c r="G73" s="45" t="s">
        <v>37</v>
      </c>
      <c r="H73" s="46">
        <f>SUM(H68:H72)</f>
        <v>0</v>
      </c>
      <c r="I73" s="22"/>
      <c r="J73" s="22"/>
      <c r="K73" s="30">
        <f>SUM(K68:K72)</f>
        <v>0</v>
      </c>
    </row>
    <row r="74" spans="2:11" s="81" customFormat="1" x14ac:dyDescent="0.25">
      <c r="B74" s="123"/>
      <c r="C74" s="120" t="s">
        <v>39</v>
      </c>
      <c r="D74" s="120"/>
      <c r="E74" s="121"/>
      <c r="F74" s="57">
        <f>ROUNDDOWN(SUM(K68:K72),0)</f>
        <v>0</v>
      </c>
      <c r="G74" s="23" t="s">
        <v>37</v>
      </c>
      <c r="H74" s="48">
        <f>ROUNDDOWN(SUM(K68:K72),0)*G68</f>
        <v>0</v>
      </c>
      <c r="I74" s="22"/>
    </row>
    <row r="75" spans="2:11" s="81" customFormat="1" x14ac:dyDescent="0.25">
      <c r="B75" s="123"/>
      <c r="C75" s="115" t="s">
        <v>70</v>
      </c>
      <c r="D75" s="73"/>
      <c r="E75" s="73"/>
      <c r="F75" s="44">
        <f>J75</f>
        <v>0</v>
      </c>
      <c r="G75" s="42">
        <v>1.9400000000000001E-2</v>
      </c>
      <c r="H75" s="29">
        <f>G75*F75</f>
        <v>0</v>
      </c>
      <c r="I75" s="22">
        <f t="shared" ref="I75:I79" si="20">IF((E75-D75)=0,0, (E75+1-D75)/30)</f>
        <v>0</v>
      </c>
      <c r="J75" s="28">
        <f>INT(I75)</f>
        <v>0</v>
      </c>
      <c r="K75" s="24">
        <f>I75-J75</f>
        <v>0</v>
      </c>
    </row>
    <row r="76" spans="2:11" s="81" customFormat="1" x14ac:dyDescent="0.25">
      <c r="B76" s="123"/>
      <c r="C76" s="116"/>
      <c r="D76" s="73"/>
      <c r="E76" s="73"/>
      <c r="F76" s="44">
        <f>J76</f>
        <v>0</v>
      </c>
      <c r="G76" s="42">
        <v>1.9400000000000001E-2</v>
      </c>
      <c r="H76" s="29">
        <f>G76*F76</f>
        <v>0</v>
      </c>
      <c r="I76" s="22">
        <f t="shared" si="20"/>
        <v>0</v>
      </c>
      <c r="J76" s="28">
        <f t="shared" ref="J76:J79" si="21">INT(I76)</f>
        <v>0</v>
      </c>
      <c r="K76" s="24">
        <f t="shared" ref="K76:K79" si="22">I76-J76</f>
        <v>0</v>
      </c>
    </row>
    <row r="77" spans="2:11" s="81" customFormat="1" x14ac:dyDescent="0.25">
      <c r="B77" s="123"/>
      <c r="C77" s="116"/>
      <c r="D77" s="73"/>
      <c r="E77" s="73"/>
      <c r="F77" s="44">
        <f>J77</f>
        <v>0</v>
      </c>
      <c r="G77" s="42">
        <v>1.9400000000000001E-2</v>
      </c>
      <c r="H77" s="29">
        <f>G77*F77</f>
        <v>0</v>
      </c>
      <c r="I77" s="22">
        <f t="shared" si="20"/>
        <v>0</v>
      </c>
      <c r="J77" s="28">
        <f t="shared" si="21"/>
        <v>0</v>
      </c>
      <c r="K77" s="24">
        <f t="shared" si="22"/>
        <v>0</v>
      </c>
    </row>
    <row r="78" spans="2:11" s="81" customFormat="1" x14ac:dyDescent="0.25">
      <c r="B78" s="123"/>
      <c r="C78" s="116"/>
      <c r="D78" s="73"/>
      <c r="E78" s="73"/>
      <c r="F78" s="44">
        <f>J78</f>
        <v>0</v>
      </c>
      <c r="G78" s="42">
        <v>1.9400000000000001E-2</v>
      </c>
      <c r="H78" s="29">
        <f>G78*F78</f>
        <v>0</v>
      </c>
      <c r="I78" s="22">
        <f t="shared" si="20"/>
        <v>0</v>
      </c>
      <c r="J78" s="28">
        <f t="shared" si="21"/>
        <v>0</v>
      </c>
      <c r="K78" s="24">
        <f t="shared" si="22"/>
        <v>0</v>
      </c>
    </row>
    <row r="79" spans="2:11" s="81" customFormat="1" ht="15.75" thickBot="1" x14ac:dyDescent="0.3">
      <c r="B79" s="123"/>
      <c r="C79" s="117"/>
      <c r="D79" s="73"/>
      <c r="E79" s="73"/>
      <c r="F79" s="44">
        <f>J79</f>
        <v>0</v>
      </c>
      <c r="G79" s="42">
        <v>1.9400000000000001E-2</v>
      </c>
      <c r="H79" s="29">
        <f>G79*F79</f>
        <v>0</v>
      </c>
      <c r="I79" s="22">
        <f t="shared" si="20"/>
        <v>0</v>
      </c>
      <c r="J79" s="28">
        <f t="shared" si="21"/>
        <v>0</v>
      </c>
      <c r="K79" s="24">
        <f t="shared" si="22"/>
        <v>0</v>
      </c>
    </row>
    <row r="80" spans="2:11" s="81" customFormat="1" ht="15.75" thickBot="1" x14ac:dyDescent="0.3">
      <c r="B80" s="123"/>
      <c r="C80" s="62"/>
      <c r="D80" s="21"/>
      <c r="E80" s="69" t="s">
        <v>45</v>
      </c>
      <c r="F80" s="47">
        <f>SUM(F75:F79)</f>
        <v>0</v>
      </c>
      <c r="G80" s="45" t="s">
        <v>37</v>
      </c>
      <c r="H80" s="46">
        <f>SUM(H75:H79)</f>
        <v>0</v>
      </c>
      <c r="I80" s="22"/>
      <c r="J80" s="22"/>
      <c r="K80" s="30">
        <f>SUM(K75:K79)</f>
        <v>0</v>
      </c>
    </row>
    <row r="81" spans="2:11" s="81" customFormat="1" x14ac:dyDescent="0.25">
      <c r="B81" s="124"/>
      <c r="C81" s="120" t="s">
        <v>39</v>
      </c>
      <c r="D81" s="120"/>
      <c r="E81" s="121"/>
      <c r="F81" s="57">
        <f>ROUNDDOWN(SUM(K75:K79),0)</f>
        <v>0</v>
      </c>
      <c r="G81" s="23" t="s">
        <v>37</v>
      </c>
      <c r="H81" s="56">
        <f>ROUNDDOWN(SUM(K75:K79),0)*G75</f>
        <v>0</v>
      </c>
    </row>
    <row r="82" spans="2:11" ht="15.75" thickBot="1" x14ac:dyDescent="0.3">
      <c r="B82" s="60"/>
      <c r="I82" s="137" t="str">
        <f>IF(I83&gt;=7.5,"VALOR MAXIMO","VALOR")</f>
        <v>VALOR</v>
      </c>
      <c r="J82" s="138"/>
    </row>
    <row r="83" spans="2:11" ht="19.5" thickBot="1" x14ac:dyDescent="0.35">
      <c r="F83" s="19"/>
      <c r="H83" s="72">
        <f>H45+H46+H52+H53+H59+H60+H66+H67+H73+H74+H80+H81</f>
        <v>0</v>
      </c>
      <c r="I83" s="139">
        <f>IF(H83&gt;=7.5,"7,5",H83)</f>
        <v>0</v>
      </c>
      <c r="J83" s="136"/>
    </row>
    <row r="84" spans="2:11" x14ac:dyDescent="0.25">
      <c r="F84" s="19"/>
      <c r="H84" s="19"/>
    </row>
    <row r="85" spans="2:11" ht="26.45" customHeight="1" x14ac:dyDescent="0.25">
      <c r="B85" s="177" t="s">
        <v>71</v>
      </c>
      <c r="C85" s="178"/>
      <c r="D85" s="13" t="s">
        <v>43</v>
      </c>
      <c r="F85" s="19"/>
      <c r="H85" s="19"/>
    </row>
    <row r="86" spans="2:11" x14ac:dyDescent="0.25">
      <c r="D86" s="3" t="s">
        <v>35</v>
      </c>
      <c r="E86" s="4" t="s">
        <v>36</v>
      </c>
      <c r="F86" s="42" t="s">
        <v>44</v>
      </c>
      <c r="G86" s="3" t="s">
        <v>4</v>
      </c>
      <c r="H86" s="3"/>
      <c r="I86" s="165" t="s">
        <v>41</v>
      </c>
      <c r="J86" s="162"/>
      <c r="K86" s="166"/>
    </row>
    <row r="87" spans="2:11" ht="21.6" customHeight="1" x14ac:dyDescent="0.25">
      <c r="B87" s="125" t="s">
        <v>48</v>
      </c>
      <c r="C87" s="115" t="s">
        <v>69</v>
      </c>
      <c r="D87" s="73"/>
      <c r="E87" s="73"/>
      <c r="F87" s="18">
        <f>J87</f>
        <v>0</v>
      </c>
      <c r="G87" s="32">
        <v>1.49E-2</v>
      </c>
      <c r="H87" s="29">
        <f>G87*F87</f>
        <v>0</v>
      </c>
      <c r="I87" s="22">
        <f>IF((E87-D87)=0,0, (E87+1-D87)/30)</f>
        <v>0</v>
      </c>
      <c r="J87" s="28">
        <f>INT(I87)</f>
        <v>0</v>
      </c>
      <c r="K87" s="24">
        <f>I87-J87</f>
        <v>0</v>
      </c>
    </row>
    <row r="88" spans="2:11" ht="19.149999999999999" customHeight="1" x14ac:dyDescent="0.25">
      <c r="B88" s="126"/>
      <c r="C88" s="116"/>
      <c r="D88" s="73"/>
      <c r="E88" s="73"/>
      <c r="F88" s="18">
        <f>J88</f>
        <v>0</v>
      </c>
      <c r="G88" s="33">
        <v>1.49E-2</v>
      </c>
      <c r="H88" s="29">
        <f>G88*F88</f>
        <v>0</v>
      </c>
      <c r="I88" s="22">
        <f t="shared" ref="I88:I112" si="23">IF((E88-D88)=0,0, (E88+1-D88)/30)</f>
        <v>0</v>
      </c>
      <c r="J88" s="28">
        <f t="shared" ref="J88:J91" si="24">INT(I88)</f>
        <v>0</v>
      </c>
      <c r="K88" s="24">
        <f t="shared" ref="K88:K91" si="25">I88-J88</f>
        <v>0</v>
      </c>
    </row>
    <row r="89" spans="2:11" x14ac:dyDescent="0.25">
      <c r="B89" s="126"/>
      <c r="C89" s="116"/>
      <c r="D89" s="73"/>
      <c r="E89" s="73"/>
      <c r="F89" s="18">
        <f>J89</f>
        <v>0</v>
      </c>
      <c r="G89" s="34">
        <v>1.49E-2</v>
      </c>
      <c r="H89" s="29">
        <f>G89*F89</f>
        <v>0</v>
      </c>
      <c r="I89" s="22">
        <f t="shared" si="23"/>
        <v>0</v>
      </c>
      <c r="J89" s="28">
        <f t="shared" si="24"/>
        <v>0</v>
      </c>
      <c r="K89" s="24">
        <f t="shared" si="25"/>
        <v>0</v>
      </c>
    </row>
    <row r="90" spans="2:11" x14ac:dyDescent="0.25">
      <c r="B90" s="126"/>
      <c r="C90" s="116"/>
      <c r="D90" s="73"/>
      <c r="E90" s="73"/>
      <c r="F90" s="18">
        <f>J90</f>
        <v>0</v>
      </c>
      <c r="G90" s="35">
        <v>1.49E-2</v>
      </c>
      <c r="H90" s="29">
        <f>G90*F90</f>
        <v>0</v>
      </c>
      <c r="I90" s="22">
        <f t="shared" si="23"/>
        <v>0</v>
      </c>
      <c r="J90" s="28">
        <f t="shared" si="24"/>
        <v>0</v>
      </c>
      <c r="K90" s="24">
        <f t="shared" si="25"/>
        <v>0</v>
      </c>
    </row>
    <row r="91" spans="2:11" ht="15.75" thickBot="1" x14ac:dyDescent="0.3">
      <c r="B91" s="126"/>
      <c r="C91" s="117"/>
      <c r="D91" s="73"/>
      <c r="E91" s="73"/>
      <c r="F91" s="18">
        <f>J91</f>
        <v>0</v>
      </c>
      <c r="G91" s="36">
        <v>1.49E-2</v>
      </c>
      <c r="H91" s="29">
        <f>G91*F91</f>
        <v>0</v>
      </c>
      <c r="I91" s="22">
        <f t="shared" si="23"/>
        <v>0</v>
      </c>
      <c r="J91" s="28">
        <f t="shared" si="24"/>
        <v>0</v>
      </c>
      <c r="K91" s="24">
        <f t="shared" si="25"/>
        <v>0</v>
      </c>
    </row>
    <row r="92" spans="2:11" ht="15.75" thickBot="1" x14ac:dyDescent="0.3">
      <c r="B92" s="126"/>
      <c r="C92" s="62"/>
      <c r="D92" s="21"/>
      <c r="E92" s="69" t="s">
        <v>45</v>
      </c>
      <c r="F92" s="47">
        <f>SUM(F87:F91)</f>
        <v>0</v>
      </c>
      <c r="G92" s="45" t="s">
        <v>37</v>
      </c>
      <c r="H92" s="46">
        <f>SUM(H87:H91)</f>
        <v>0</v>
      </c>
      <c r="I92" s="22"/>
      <c r="J92" s="22"/>
      <c r="K92" s="30">
        <f>SUM(K87:K91)</f>
        <v>0</v>
      </c>
    </row>
    <row r="93" spans="2:11" x14ac:dyDescent="0.25">
      <c r="B93" s="126"/>
      <c r="C93" s="120" t="s">
        <v>39</v>
      </c>
      <c r="D93" s="120"/>
      <c r="E93" s="121"/>
      <c r="F93" s="57">
        <f>ROUNDDOWN(SUM(K87:K91),0)</f>
        <v>0</v>
      </c>
      <c r="G93" s="23" t="s">
        <v>37</v>
      </c>
      <c r="H93" s="48">
        <f>ROUNDDOWN(SUM(K87:K91),0)*G87</f>
        <v>0</v>
      </c>
      <c r="I93" s="22"/>
    </row>
    <row r="94" spans="2:11" x14ac:dyDescent="0.25">
      <c r="B94" s="126"/>
      <c r="C94" s="115" t="s">
        <v>70</v>
      </c>
      <c r="D94" s="73"/>
      <c r="E94" s="73"/>
      <c r="F94" s="18">
        <f>J94</f>
        <v>0</v>
      </c>
      <c r="G94" s="42">
        <v>1.12E-2</v>
      </c>
      <c r="H94" s="29">
        <f>G94*F94</f>
        <v>0</v>
      </c>
      <c r="I94" s="22">
        <f t="shared" si="23"/>
        <v>0</v>
      </c>
      <c r="J94" s="28">
        <f>INT(I94)</f>
        <v>0</v>
      </c>
      <c r="K94" s="24">
        <f>I94-J94</f>
        <v>0</v>
      </c>
    </row>
    <row r="95" spans="2:11" x14ac:dyDescent="0.25">
      <c r="B95" s="126"/>
      <c r="C95" s="116"/>
      <c r="D95" s="73"/>
      <c r="E95" s="73"/>
      <c r="F95" s="18">
        <f>J95</f>
        <v>0</v>
      </c>
      <c r="G95" s="42">
        <v>1.12E-2</v>
      </c>
      <c r="H95" s="29">
        <f>G95*F95</f>
        <v>0</v>
      </c>
      <c r="I95" s="22">
        <f t="shared" si="23"/>
        <v>0</v>
      </c>
      <c r="J95" s="28">
        <f t="shared" ref="J95:J98" si="26">INT(I95)</f>
        <v>0</v>
      </c>
      <c r="K95" s="24">
        <f t="shared" ref="K95:K98" si="27">I95-J95</f>
        <v>0</v>
      </c>
    </row>
    <row r="96" spans="2:11" x14ac:dyDescent="0.25">
      <c r="B96" s="126"/>
      <c r="C96" s="116"/>
      <c r="D96" s="73"/>
      <c r="E96" s="73"/>
      <c r="F96" s="18">
        <f>J96</f>
        <v>0</v>
      </c>
      <c r="G96" s="42">
        <v>1.12E-2</v>
      </c>
      <c r="H96" s="29">
        <f>G96*F96</f>
        <v>0</v>
      </c>
      <c r="I96" s="22">
        <f t="shared" si="23"/>
        <v>0</v>
      </c>
      <c r="J96" s="28">
        <f t="shared" si="26"/>
        <v>0</v>
      </c>
      <c r="K96" s="24">
        <f t="shared" si="27"/>
        <v>0</v>
      </c>
    </row>
    <row r="97" spans="2:11" x14ac:dyDescent="0.25">
      <c r="B97" s="126"/>
      <c r="C97" s="116"/>
      <c r="D97" s="73"/>
      <c r="E97" s="73"/>
      <c r="F97" s="18">
        <f>J97</f>
        <v>0</v>
      </c>
      <c r="G97" s="42">
        <v>1.12E-2</v>
      </c>
      <c r="H97" s="29">
        <f>G97*F97</f>
        <v>0</v>
      </c>
      <c r="I97" s="22">
        <f t="shared" si="23"/>
        <v>0</v>
      </c>
      <c r="J97" s="28">
        <f t="shared" si="26"/>
        <v>0</v>
      </c>
      <c r="K97" s="24">
        <f t="shared" si="27"/>
        <v>0</v>
      </c>
    </row>
    <row r="98" spans="2:11" ht="15.75" customHeight="1" thickBot="1" x14ac:dyDescent="0.3">
      <c r="B98" s="126"/>
      <c r="C98" s="117"/>
      <c r="D98" s="73"/>
      <c r="E98" s="73"/>
      <c r="F98" s="18">
        <f>J98</f>
        <v>0</v>
      </c>
      <c r="G98" s="42">
        <v>1.12E-2</v>
      </c>
      <c r="H98" s="29">
        <f>G98*F98</f>
        <v>0</v>
      </c>
      <c r="I98" s="22">
        <f t="shared" si="23"/>
        <v>0</v>
      </c>
      <c r="J98" s="28">
        <f t="shared" si="26"/>
        <v>0</v>
      </c>
      <c r="K98" s="24">
        <f t="shared" si="27"/>
        <v>0</v>
      </c>
    </row>
    <row r="99" spans="2:11" ht="13.5" customHeight="1" thickBot="1" x14ac:dyDescent="0.3">
      <c r="B99" s="126"/>
      <c r="C99" s="62"/>
      <c r="D99" s="21"/>
      <c r="E99" s="69" t="s">
        <v>45</v>
      </c>
      <c r="F99" s="47">
        <f>SUM(F94:F98)</f>
        <v>0</v>
      </c>
      <c r="G99" s="45" t="s">
        <v>37</v>
      </c>
      <c r="H99" s="46">
        <f>SUM(H94:H98)</f>
        <v>0</v>
      </c>
      <c r="I99" s="22"/>
      <c r="J99" s="22"/>
      <c r="K99" s="30">
        <f>SUM(K94:K98)</f>
        <v>0</v>
      </c>
    </row>
    <row r="100" spans="2:11" ht="16.149999999999999" customHeight="1" x14ac:dyDescent="0.25">
      <c r="B100" s="127"/>
      <c r="C100" s="120" t="s">
        <v>39</v>
      </c>
      <c r="D100" s="120"/>
      <c r="E100" s="121"/>
      <c r="F100" s="57">
        <f>ROUNDDOWN(SUM(K94:K98),0)</f>
        <v>0</v>
      </c>
      <c r="G100" s="23" t="s">
        <v>37</v>
      </c>
      <c r="H100" s="48">
        <f>ROUNDDOWN(SUM(K94:K98),0)*G94</f>
        <v>0</v>
      </c>
      <c r="I100" s="22"/>
    </row>
    <row r="101" spans="2:11" ht="16.899999999999999" customHeight="1" x14ac:dyDescent="0.25">
      <c r="B101" s="125" t="s">
        <v>47</v>
      </c>
      <c r="C101" s="115" t="s">
        <v>69</v>
      </c>
      <c r="D101" s="73"/>
      <c r="E101" s="73"/>
      <c r="F101" s="18">
        <f>J101</f>
        <v>0</v>
      </c>
      <c r="G101" s="37">
        <v>1.35E-2</v>
      </c>
      <c r="H101" s="29">
        <f>G101*F101</f>
        <v>0</v>
      </c>
      <c r="I101" s="22">
        <f t="shared" si="23"/>
        <v>0</v>
      </c>
      <c r="J101" s="28">
        <f>INT(I101)</f>
        <v>0</v>
      </c>
      <c r="K101" s="24">
        <f>I101-J101</f>
        <v>0</v>
      </c>
    </row>
    <row r="102" spans="2:11" ht="14.45" customHeight="1" x14ac:dyDescent="0.25">
      <c r="B102" s="126"/>
      <c r="C102" s="116"/>
      <c r="D102" s="73"/>
      <c r="E102" s="73"/>
      <c r="F102" s="18">
        <f>J102</f>
        <v>0</v>
      </c>
      <c r="G102" s="42">
        <v>1.35E-2</v>
      </c>
      <c r="H102" s="29">
        <f>G102*F102</f>
        <v>0</v>
      </c>
      <c r="I102" s="22">
        <f t="shared" si="23"/>
        <v>0</v>
      </c>
      <c r="J102" s="28">
        <f t="shared" ref="J102:J105" si="28">INT(I102)</f>
        <v>0</v>
      </c>
      <c r="K102" s="24">
        <f t="shared" ref="K102:K105" si="29">I102-J102</f>
        <v>0</v>
      </c>
    </row>
    <row r="103" spans="2:11" x14ac:dyDescent="0.25">
      <c r="B103" s="126"/>
      <c r="C103" s="116"/>
      <c r="D103" s="73"/>
      <c r="E103" s="73"/>
      <c r="F103" s="18">
        <f>J103</f>
        <v>0</v>
      </c>
      <c r="G103" s="42">
        <v>1.35E-2</v>
      </c>
      <c r="H103" s="29">
        <f>G103*F103</f>
        <v>0</v>
      </c>
      <c r="I103" s="22">
        <f t="shared" si="23"/>
        <v>0</v>
      </c>
      <c r="J103" s="28">
        <f t="shared" si="28"/>
        <v>0</v>
      </c>
      <c r="K103" s="24">
        <f t="shared" si="29"/>
        <v>0</v>
      </c>
    </row>
    <row r="104" spans="2:11" ht="12.6" customHeight="1" x14ac:dyDescent="0.25">
      <c r="B104" s="126"/>
      <c r="C104" s="116"/>
      <c r="D104" s="73"/>
      <c r="E104" s="73"/>
      <c r="F104" s="18">
        <f>J104</f>
        <v>0</v>
      </c>
      <c r="G104" s="42">
        <v>1.35E-2</v>
      </c>
      <c r="H104" s="29">
        <f>G104*F104</f>
        <v>0</v>
      </c>
      <c r="I104" s="22">
        <f t="shared" si="23"/>
        <v>0</v>
      </c>
      <c r="J104" s="28">
        <f t="shared" si="28"/>
        <v>0</v>
      </c>
      <c r="K104" s="24">
        <f t="shared" si="29"/>
        <v>0</v>
      </c>
    </row>
    <row r="105" spans="2:11" ht="15.75" thickBot="1" x14ac:dyDescent="0.3">
      <c r="B105" s="126"/>
      <c r="C105" s="117"/>
      <c r="D105" s="73"/>
      <c r="E105" s="73"/>
      <c r="F105" s="18">
        <f>J105</f>
        <v>0</v>
      </c>
      <c r="G105" s="42">
        <v>1.35E-2</v>
      </c>
      <c r="H105" s="29">
        <f>G105*F105</f>
        <v>0</v>
      </c>
      <c r="I105" s="22">
        <f t="shared" si="23"/>
        <v>0</v>
      </c>
      <c r="J105" s="28">
        <f t="shared" si="28"/>
        <v>0</v>
      </c>
      <c r="K105" s="24">
        <f t="shared" si="29"/>
        <v>0</v>
      </c>
    </row>
    <row r="106" spans="2:11" ht="16.899999999999999" customHeight="1" thickBot="1" x14ac:dyDescent="0.3">
      <c r="B106" s="126"/>
      <c r="C106" s="5"/>
      <c r="D106" s="21"/>
      <c r="E106" s="69" t="s">
        <v>45</v>
      </c>
      <c r="F106" s="47">
        <f>SUM(F101:F105)</f>
        <v>0</v>
      </c>
      <c r="G106" s="45" t="s">
        <v>37</v>
      </c>
      <c r="H106" s="46">
        <f>SUM(H101:H105)</f>
        <v>0</v>
      </c>
      <c r="I106" s="22"/>
      <c r="J106" s="22"/>
      <c r="K106" s="30">
        <f>SUM(K101:K105)</f>
        <v>0</v>
      </c>
    </row>
    <row r="107" spans="2:11" x14ac:dyDescent="0.25">
      <c r="B107" s="126"/>
      <c r="C107" s="118" t="s">
        <v>39</v>
      </c>
      <c r="D107" s="118"/>
      <c r="E107" s="119"/>
      <c r="F107" s="57">
        <f>ROUNDDOWN(SUM(K101:K105),0)</f>
        <v>0</v>
      </c>
      <c r="G107" s="23" t="s">
        <v>37</v>
      </c>
      <c r="H107" s="48">
        <f>ROUNDDOWN(SUM(K101:K105),0)*G101</f>
        <v>0</v>
      </c>
      <c r="I107" s="22"/>
    </row>
    <row r="108" spans="2:11" x14ac:dyDescent="0.25">
      <c r="B108" s="126"/>
      <c r="C108" s="115" t="s">
        <v>70</v>
      </c>
      <c r="D108" s="73"/>
      <c r="E108" s="73"/>
      <c r="F108" s="18">
        <f>J108</f>
        <v>0</v>
      </c>
      <c r="G108" s="38">
        <v>1.04E-2</v>
      </c>
      <c r="H108" s="29">
        <f>G108*F108</f>
        <v>0</v>
      </c>
      <c r="I108" s="22">
        <f t="shared" si="23"/>
        <v>0</v>
      </c>
      <c r="J108" s="28">
        <f>INT(I108)</f>
        <v>0</v>
      </c>
      <c r="K108" s="24">
        <f>I108-J108</f>
        <v>0</v>
      </c>
    </row>
    <row r="109" spans="2:11" x14ac:dyDescent="0.25">
      <c r="B109" s="126"/>
      <c r="C109" s="116"/>
      <c r="D109" s="73"/>
      <c r="E109" s="73"/>
      <c r="F109" s="18">
        <f>J109</f>
        <v>0</v>
      </c>
      <c r="G109" s="39">
        <v>1.04E-2</v>
      </c>
      <c r="H109" s="29">
        <f>G109*F109</f>
        <v>0</v>
      </c>
      <c r="I109" s="22">
        <f t="shared" si="23"/>
        <v>0</v>
      </c>
      <c r="J109" s="28">
        <f t="shared" ref="J109:J112" si="30">INT(I109)</f>
        <v>0</v>
      </c>
      <c r="K109" s="24">
        <f t="shared" ref="K109:K112" si="31">I109-J109</f>
        <v>0</v>
      </c>
    </row>
    <row r="110" spans="2:11" x14ac:dyDescent="0.25">
      <c r="B110" s="126"/>
      <c r="C110" s="116"/>
      <c r="D110" s="73"/>
      <c r="E110" s="73"/>
      <c r="F110" s="18">
        <f>J110</f>
        <v>0</v>
      </c>
      <c r="G110" s="40">
        <v>1.04E-2</v>
      </c>
      <c r="H110" s="29">
        <f>G110*F110</f>
        <v>0</v>
      </c>
      <c r="I110" s="22">
        <f t="shared" si="23"/>
        <v>0</v>
      </c>
      <c r="J110" s="28">
        <f t="shared" si="30"/>
        <v>0</v>
      </c>
      <c r="K110" s="24">
        <f t="shared" si="31"/>
        <v>0</v>
      </c>
    </row>
    <row r="111" spans="2:11" x14ac:dyDescent="0.25">
      <c r="B111" s="126"/>
      <c r="C111" s="116"/>
      <c r="D111" s="73"/>
      <c r="E111" s="73"/>
      <c r="F111" s="18">
        <f>J111</f>
        <v>0</v>
      </c>
      <c r="G111" s="41">
        <v>1.04E-2</v>
      </c>
      <c r="H111" s="29">
        <f>G111*F111</f>
        <v>0</v>
      </c>
      <c r="I111" s="22">
        <f t="shared" si="23"/>
        <v>0</v>
      </c>
      <c r="J111" s="28">
        <f t="shared" si="30"/>
        <v>0</v>
      </c>
      <c r="K111" s="24">
        <f t="shared" si="31"/>
        <v>0</v>
      </c>
    </row>
    <row r="112" spans="2:11" ht="15.75" thickBot="1" x14ac:dyDescent="0.3">
      <c r="B112" s="126"/>
      <c r="C112" s="117"/>
      <c r="D112" s="73"/>
      <c r="E112" s="73"/>
      <c r="F112" s="18">
        <f>J112</f>
        <v>0</v>
      </c>
      <c r="G112" s="42">
        <v>1.04E-2</v>
      </c>
      <c r="H112" s="29">
        <f>G112*F112</f>
        <v>0</v>
      </c>
      <c r="I112" s="22">
        <f t="shared" si="23"/>
        <v>0</v>
      </c>
      <c r="J112" s="28">
        <f t="shared" si="30"/>
        <v>0</v>
      </c>
      <c r="K112" s="24">
        <f t="shared" si="31"/>
        <v>0</v>
      </c>
    </row>
    <row r="113" spans="2:11" ht="15.75" thickBot="1" x14ac:dyDescent="0.3">
      <c r="B113" s="126"/>
      <c r="C113" s="62"/>
      <c r="D113" s="21"/>
      <c r="E113" s="69" t="s">
        <v>45</v>
      </c>
      <c r="F113" s="47">
        <f>SUM(F108:F112)</f>
        <v>0</v>
      </c>
      <c r="G113" s="45" t="s">
        <v>37</v>
      </c>
      <c r="H113" s="46">
        <f>SUM(H108:H112)</f>
        <v>0</v>
      </c>
      <c r="I113" s="22"/>
      <c r="J113" s="22"/>
      <c r="K113" s="30">
        <f>SUM(K108:K112)</f>
        <v>0</v>
      </c>
    </row>
    <row r="114" spans="2:11" x14ac:dyDescent="0.25">
      <c r="B114" s="127"/>
      <c r="C114" s="120" t="s">
        <v>39</v>
      </c>
      <c r="D114" s="120"/>
      <c r="E114" s="121"/>
      <c r="F114" s="57">
        <f>ROUNDDOWN(SUM(K108:K112),0)</f>
        <v>0</v>
      </c>
      <c r="G114" s="23" t="s">
        <v>37</v>
      </c>
      <c r="H114" s="56">
        <f>ROUNDDOWN(SUM(K108:K112),0)*G108</f>
        <v>0</v>
      </c>
    </row>
    <row r="115" spans="2:11" ht="15.75" thickBot="1" x14ac:dyDescent="0.3">
      <c r="B115" s="60"/>
      <c r="I115" s="137" t="str">
        <f>IF(I116&gt;=3.75,"VALOR MAXIMO","VALOR")</f>
        <v>VALOR</v>
      </c>
      <c r="J115" s="138"/>
    </row>
    <row r="116" spans="2:11" ht="19.5" thickBot="1" x14ac:dyDescent="0.35">
      <c r="F116" s="19"/>
      <c r="H116" s="72">
        <f>H92+H93+H99+H100+H106+H107+H113+H114</f>
        <v>0</v>
      </c>
      <c r="I116" s="139">
        <f>IF(H116&gt;=3.75,"3,75",H116)</f>
        <v>0</v>
      </c>
      <c r="J116" s="136"/>
    </row>
    <row r="117" spans="2:11" x14ac:dyDescent="0.25">
      <c r="F117" s="19"/>
      <c r="I117" s="19"/>
    </row>
    <row r="118" spans="2:11" x14ac:dyDescent="0.25">
      <c r="F118" s="19"/>
    </row>
    <row r="119" spans="2:11" ht="15.75" thickBot="1" x14ac:dyDescent="0.3">
      <c r="I119" s="133" t="str">
        <f>IF(I120&gt;=9,"VALOR MAXIMO","VALOR")</f>
        <v>VALOR</v>
      </c>
      <c r="J119" s="134"/>
    </row>
    <row r="120" spans="2:11" ht="19.5" thickBot="1" x14ac:dyDescent="0.35">
      <c r="B120" s="53" t="s">
        <v>14</v>
      </c>
      <c r="F120" s="54" t="s">
        <v>34</v>
      </c>
      <c r="G120" s="55"/>
      <c r="H120" s="61">
        <f>G125+G133+G143+F147</f>
        <v>0</v>
      </c>
      <c r="I120" s="135">
        <f>IF(H120&gt;=9,"9",H120)</f>
        <v>0</v>
      </c>
      <c r="J120" s="136"/>
    </row>
    <row r="122" spans="2:11" x14ac:dyDescent="0.25">
      <c r="B122" s="19"/>
      <c r="C122" s="42"/>
      <c r="D122" s="3" t="s">
        <v>46</v>
      </c>
      <c r="E122" s="3" t="s">
        <v>16</v>
      </c>
      <c r="F122" s="3" t="s">
        <v>5</v>
      </c>
    </row>
    <row r="123" spans="2:11" ht="52.9" customHeight="1" x14ac:dyDescent="0.25">
      <c r="B123" s="113" t="s">
        <v>15</v>
      </c>
      <c r="C123" s="97" t="s">
        <v>60</v>
      </c>
      <c r="D123" s="76"/>
      <c r="E123" s="29">
        <v>2.3599999999999999E-2</v>
      </c>
      <c r="F123" s="3">
        <f>D123*E123</f>
        <v>0</v>
      </c>
    </row>
    <row r="124" spans="2:11" ht="49.5" thickBot="1" x14ac:dyDescent="0.3">
      <c r="B124" s="114"/>
      <c r="C124" s="97" t="s">
        <v>61</v>
      </c>
      <c r="D124" s="76"/>
      <c r="E124" s="29">
        <v>1.18E-2</v>
      </c>
      <c r="F124" s="62">
        <f>D124*E124</f>
        <v>0</v>
      </c>
      <c r="G124" s="133" t="str">
        <f>IF(G125&gt;=4.95,"VALOR MAXIMO","VALOR")</f>
        <v>VALOR</v>
      </c>
      <c r="H124" s="134"/>
    </row>
    <row r="125" spans="2:11" ht="19.5" thickBot="1" x14ac:dyDescent="0.35">
      <c r="B125" s="8"/>
      <c r="C125" s="7"/>
      <c r="F125" s="65">
        <f>F123+F124</f>
        <v>0</v>
      </c>
      <c r="G125" s="135">
        <f>IF(F125&gt;=4.95,"4,95",F125)</f>
        <v>0</v>
      </c>
      <c r="H125" s="136"/>
    </row>
    <row r="126" spans="2:11" x14ac:dyDescent="0.25">
      <c r="B126" s="8"/>
      <c r="C126" s="7"/>
    </row>
    <row r="127" spans="2:11" x14ac:dyDescent="0.25">
      <c r="B127" s="104" t="s">
        <v>11</v>
      </c>
      <c r="C127" s="2" t="s">
        <v>17</v>
      </c>
      <c r="D127" s="15">
        <v>0.27</v>
      </c>
    </row>
    <row r="128" spans="2:11" x14ac:dyDescent="0.25">
      <c r="C128" s="2" t="s">
        <v>18</v>
      </c>
      <c r="D128" s="15">
        <v>0.54</v>
      </c>
    </row>
    <row r="129" spans="2:8" x14ac:dyDescent="0.25">
      <c r="C129" s="2" t="s">
        <v>19</v>
      </c>
      <c r="D129" s="15">
        <v>0.81</v>
      </c>
    </row>
    <row r="130" spans="2:8" s="81" customFormat="1" x14ac:dyDescent="0.25">
      <c r="C130" s="2" t="s">
        <v>20</v>
      </c>
      <c r="D130" s="15">
        <v>1.08</v>
      </c>
    </row>
    <row r="131" spans="2:8" s="81" customFormat="1" x14ac:dyDescent="0.25">
      <c r="C131" s="2" t="s">
        <v>21</v>
      </c>
      <c r="D131" s="15">
        <v>1.35</v>
      </c>
    </row>
    <row r="132" spans="2:8" ht="15.75" thickBot="1" x14ac:dyDescent="0.3">
      <c r="C132" s="2" t="s">
        <v>22</v>
      </c>
      <c r="D132" s="15">
        <v>1.62</v>
      </c>
      <c r="G132" s="133" t="str">
        <f>IF(G133&gt;=1.62,"VALOR MAXIMO","VALOR")</f>
        <v>VALOR</v>
      </c>
      <c r="H132" s="134"/>
    </row>
    <row r="133" spans="2:8" ht="19.5" thickBot="1" x14ac:dyDescent="0.35">
      <c r="C133" s="173" t="s">
        <v>42</v>
      </c>
      <c r="D133" s="174"/>
      <c r="E133" s="174"/>
      <c r="F133" s="77"/>
      <c r="G133" s="135">
        <f>IF(F133&gt;=1.62,"1,62",F133)</f>
        <v>0</v>
      </c>
      <c r="H133" s="136"/>
    </row>
    <row r="136" spans="2:8" x14ac:dyDescent="0.25">
      <c r="B136" s="175" t="s">
        <v>33</v>
      </c>
      <c r="C136" s="176"/>
      <c r="E136" s="3" t="s">
        <v>26</v>
      </c>
      <c r="F136" s="3" t="s">
        <v>32</v>
      </c>
    </row>
    <row r="137" spans="2:8" x14ac:dyDescent="0.25">
      <c r="B137" s="2" t="s">
        <v>17</v>
      </c>
      <c r="C137" s="15">
        <v>0.27</v>
      </c>
      <c r="E137" s="3" t="s">
        <v>27</v>
      </c>
      <c r="F137" s="76"/>
    </row>
    <row r="138" spans="2:8" x14ac:dyDescent="0.25">
      <c r="B138" s="2" t="s">
        <v>18</v>
      </c>
      <c r="C138" s="15">
        <v>0.54</v>
      </c>
      <c r="E138" s="3" t="s">
        <v>28</v>
      </c>
      <c r="F138" s="76"/>
    </row>
    <row r="139" spans="2:8" x14ac:dyDescent="0.25">
      <c r="B139" s="2" t="s">
        <v>19</v>
      </c>
      <c r="C139" s="15">
        <v>0.81</v>
      </c>
      <c r="E139" s="3" t="s">
        <v>29</v>
      </c>
      <c r="F139" s="76"/>
    </row>
    <row r="140" spans="2:8" x14ac:dyDescent="0.25">
      <c r="B140" s="2" t="s">
        <v>20</v>
      </c>
      <c r="C140" s="15">
        <v>1.08</v>
      </c>
      <c r="E140" s="3" t="s">
        <v>30</v>
      </c>
      <c r="F140" s="76"/>
    </row>
    <row r="141" spans="2:8" x14ac:dyDescent="0.25">
      <c r="B141" s="2" t="s">
        <v>21</v>
      </c>
      <c r="C141" s="15">
        <v>1.35</v>
      </c>
      <c r="E141" s="3" t="s">
        <v>31</v>
      </c>
      <c r="F141" s="76"/>
    </row>
    <row r="142" spans="2:8" ht="15.75" thickBot="1" x14ac:dyDescent="0.3">
      <c r="B142" s="2" t="s">
        <v>22</v>
      </c>
      <c r="C142" s="15">
        <v>1.62</v>
      </c>
      <c r="G142" s="133" t="str">
        <f>IF(G143&gt;=1.62,"VALOR MAXIMO","VALOR")</f>
        <v>VALOR</v>
      </c>
      <c r="H142" s="134"/>
    </row>
    <row r="143" spans="2:8" ht="19.5" thickBot="1" x14ac:dyDescent="0.35">
      <c r="E143" s="66" t="s">
        <v>5</v>
      </c>
      <c r="F143" s="71">
        <f>SUM(F137:F141)</f>
        <v>0</v>
      </c>
      <c r="G143" s="135">
        <f>IF(F143&gt;=1.62,"1,62",F143)</f>
        <v>0</v>
      </c>
      <c r="H143" s="136"/>
    </row>
    <row r="146" spans="2:7" ht="45.75" thickBot="1" x14ac:dyDescent="0.3">
      <c r="B146" s="102" t="s">
        <v>62</v>
      </c>
      <c r="C146" s="103">
        <v>0.81</v>
      </c>
      <c r="E146" s="67" t="s">
        <v>66</v>
      </c>
      <c r="F146" s="133" t="str">
        <f>IF(F147&gt;=0.81,"VALOR MAXIMO","VALOR")</f>
        <v>VALOR</v>
      </c>
      <c r="G146" s="134"/>
    </row>
    <row r="147" spans="2:7" ht="46.5" thickBot="1" x14ac:dyDescent="0.35">
      <c r="B147" s="4" t="s">
        <v>64</v>
      </c>
      <c r="C147" s="15">
        <v>0.27</v>
      </c>
      <c r="E147" s="105"/>
      <c r="F147" s="135">
        <f>IF(E147&gt;=0.81,"0,81",E147)</f>
        <v>0</v>
      </c>
      <c r="G147" s="136"/>
    </row>
    <row r="148" spans="2:7" s="81" customFormat="1" ht="30.75" x14ac:dyDescent="0.3">
      <c r="B148" s="100" t="s">
        <v>63</v>
      </c>
      <c r="C148" s="101">
        <v>0.54</v>
      </c>
      <c r="D148" s="98"/>
      <c r="E148" s="99"/>
      <c r="F148" s="96"/>
      <c r="G148" s="96"/>
    </row>
    <row r="149" spans="2:7" s="81" customFormat="1" ht="45.75" x14ac:dyDescent="0.3">
      <c r="B149" s="100" t="s">
        <v>65</v>
      </c>
      <c r="C149" s="101">
        <v>0.81</v>
      </c>
      <c r="D149" s="98"/>
      <c r="E149" s="99"/>
      <c r="F149" s="96"/>
      <c r="G149" s="96"/>
    </row>
    <row r="151" spans="2:7" ht="19.5" thickBot="1" x14ac:dyDescent="0.35">
      <c r="B151" s="91"/>
      <c r="C151" s="92"/>
      <c r="D151" s="172"/>
      <c r="E151" s="172"/>
    </row>
    <row r="152" spans="2:7" ht="15.75" thickBot="1" x14ac:dyDescent="0.3">
      <c r="B152" s="94" t="s">
        <v>58</v>
      </c>
      <c r="C152" s="95" t="s">
        <v>56</v>
      </c>
      <c r="D152" s="170" t="str">
        <f>IF(D153&gt;=3,"VALOR MAXIMO","VALOR")</f>
        <v>VALOR</v>
      </c>
      <c r="E152" s="171"/>
    </row>
    <row r="153" spans="2:7" ht="19.5" thickBot="1" x14ac:dyDescent="0.35">
      <c r="B153" s="94" t="s">
        <v>57</v>
      </c>
      <c r="C153" s="93"/>
      <c r="D153" s="135">
        <f>IF(C153&gt;=3,"3",C153)</f>
        <v>0</v>
      </c>
      <c r="E153" s="136"/>
    </row>
  </sheetData>
  <sheetProtection algorithmName="SHA-512" hashValue="yAi5t1HPn7u7GrxQQ8yfpkqmsO613Zec1iptYWdDqhYe4XqJBwAEFZhDwCmEYqwm2L7oSGP33sn+3b8pelkeVg==" saltValue="La2nyyrvU4vh6+VBV/85bA==" spinCount="100000" sheet="1" objects="1" scenarios="1"/>
  <mergeCells count="72">
    <mergeCell ref="B68:B81"/>
    <mergeCell ref="C68:C72"/>
    <mergeCell ref="C74:E74"/>
    <mergeCell ref="C75:C79"/>
    <mergeCell ref="C81:E81"/>
    <mergeCell ref="D152:E152"/>
    <mergeCell ref="D153:E153"/>
    <mergeCell ref="D151:E151"/>
    <mergeCell ref="F147:G147"/>
    <mergeCell ref="H27:I27"/>
    <mergeCell ref="G142:H142"/>
    <mergeCell ref="F146:G146"/>
    <mergeCell ref="G133:H133"/>
    <mergeCell ref="G143:H143"/>
    <mergeCell ref="C133:E133"/>
    <mergeCell ref="B136:C136"/>
    <mergeCell ref="B101:B114"/>
    <mergeCell ref="C101:C105"/>
    <mergeCell ref="C40:C44"/>
    <mergeCell ref="C47:C51"/>
    <mergeCell ref="B85:C85"/>
    <mergeCell ref="I10:K10"/>
    <mergeCell ref="I39:K39"/>
    <mergeCell ref="C46:E46"/>
    <mergeCell ref="I86:K86"/>
    <mergeCell ref="I82:J82"/>
    <mergeCell ref="I83:J83"/>
    <mergeCell ref="C54:C58"/>
    <mergeCell ref="C61:C65"/>
    <mergeCell ref="G124:H124"/>
    <mergeCell ref="G132:H132"/>
    <mergeCell ref="G125:H125"/>
    <mergeCell ref="F18:G18"/>
    <mergeCell ref="E29:F29"/>
    <mergeCell ref="E30:F30"/>
    <mergeCell ref="B2:H2"/>
    <mergeCell ref="F37:G37"/>
    <mergeCell ref="B32:C32"/>
    <mergeCell ref="B33:C33"/>
    <mergeCell ref="B34:C34"/>
    <mergeCell ref="B30:C30"/>
    <mergeCell ref="B31:C31"/>
    <mergeCell ref="E4:G4"/>
    <mergeCell ref="B11:B15"/>
    <mergeCell ref="B19:B23"/>
    <mergeCell ref="H7:I7"/>
    <mergeCell ref="I36:J36"/>
    <mergeCell ref="I37:J37"/>
    <mergeCell ref="C6:F6"/>
    <mergeCell ref="H8:I8"/>
    <mergeCell ref="H28:I28"/>
    <mergeCell ref="I119:J119"/>
    <mergeCell ref="I120:J120"/>
    <mergeCell ref="I115:J115"/>
    <mergeCell ref="I116:J116"/>
    <mergeCell ref="C114:E114"/>
    <mergeCell ref="B123:B124"/>
    <mergeCell ref="C108:C112"/>
    <mergeCell ref="C107:E107"/>
    <mergeCell ref="B17:D17"/>
    <mergeCell ref="B25:D25"/>
    <mergeCell ref="B40:B53"/>
    <mergeCell ref="B87:B100"/>
    <mergeCell ref="C87:C91"/>
    <mergeCell ref="C94:C98"/>
    <mergeCell ref="C67:E67"/>
    <mergeCell ref="C93:E93"/>
    <mergeCell ref="C100:E100"/>
    <mergeCell ref="B54:B67"/>
    <mergeCell ref="C60:E60"/>
    <mergeCell ref="C53:E53"/>
    <mergeCell ref="E26:F26"/>
  </mergeCells>
  <conditionalFormatting sqref="M82">
    <cfRule type="containsText" dxfId="263" priority="130" operator="containsText" text="VALOR MAXIMO">
      <formula>NOT(ISERROR(SEARCH("VALOR MAXIMO",M82)))</formula>
    </cfRule>
  </conditionalFormatting>
  <conditionalFormatting sqref="I82:J83">
    <cfRule type="containsText" dxfId="262" priority="128" operator="containsText" text="&quot;VALOR MAXIMO&quot;">
      <formula>NOT(ISERROR(SEARCH("""VALOR MAXIMO""",I82)))</formula>
    </cfRule>
    <cfRule type="containsText" dxfId="261" priority="129" operator="containsText" text="VALOR MAXIMO">
      <formula>NOT(ISERROR(SEARCH("VALOR MAXIMO",I82)))</formula>
    </cfRule>
  </conditionalFormatting>
  <conditionalFormatting sqref="C11:D11">
    <cfRule type="containsText" dxfId="260" priority="116" operator="containsText" text="VALOR MAXIMO">
      <formula>NOT(ISERROR(SEARCH("VALOR MAXIMO",C11)))</formula>
    </cfRule>
  </conditionalFormatting>
  <conditionalFormatting sqref="I36:J36">
    <cfRule type="containsText" dxfId="259" priority="114" operator="containsText" text="VALOR MAXIMO">
      <formula>NOT(ISERROR(SEARCH("VALOR MAXIMO",I36)))</formula>
    </cfRule>
    <cfRule type="containsText" dxfId="258" priority="115" operator="containsText" text="&quot;VALOR MAXIMO&quot;">
      <formula>NOT(ISERROR(SEARCH("""VALOR MAXIMO""",I36)))</formula>
    </cfRule>
  </conditionalFormatting>
  <conditionalFormatting sqref="I115:J115">
    <cfRule type="containsText" dxfId="257" priority="109" operator="containsText" text="&quot;VALOR MAXIMO&quot;">
      <formula>NOT(ISERROR(SEARCH("""VALOR MAXIMO""",I115)))</formula>
    </cfRule>
    <cfRule type="containsText" dxfId="256" priority="110" operator="containsText" text="VALOR MAXIMO">
      <formula>NOT(ISERROR(SEARCH("VALOR MAXIMO",I115)))</formula>
    </cfRule>
  </conditionalFormatting>
  <conditionalFormatting sqref="I119:J119">
    <cfRule type="containsText" dxfId="255" priority="107" operator="containsText" text="&quot;VALOR MAXIMO&quot;">
      <formula>NOT(ISERROR(SEARCH("""VALOR MAXIMO""",I119)))</formula>
    </cfRule>
    <cfRule type="containsText" dxfId="254" priority="108" operator="containsText" text="VALOR MAXIMO">
      <formula>NOT(ISERROR(SEARCH("VALOR MAXIMO",I119)))</formula>
    </cfRule>
  </conditionalFormatting>
  <conditionalFormatting sqref="G124:H124">
    <cfRule type="containsText" dxfId="253" priority="105" operator="containsText" text="&quot;VALOR MAXIMO&quot;">
      <formula>NOT(ISERROR(SEARCH("""VALOR MAXIMO""",G124)))</formula>
    </cfRule>
    <cfRule type="containsText" dxfId="252" priority="106" operator="containsText" text="VALOR MAXIMO">
      <formula>NOT(ISERROR(SEARCH("VALOR MAXIMO",G124)))</formula>
    </cfRule>
  </conditionalFormatting>
  <conditionalFormatting sqref="G132:H132">
    <cfRule type="containsText" dxfId="251" priority="103" operator="containsText" text="&quot;VALOR MAXIMO&quot;">
      <formula>NOT(ISERROR(SEARCH("""VALOR MAXIMO""",G132)))</formula>
    </cfRule>
    <cfRule type="containsText" dxfId="250" priority="104" operator="containsText" text="VALOR MAXIMO">
      <formula>NOT(ISERROR(SEARCH("VALOR MAXIMO",G132)))</formula>
    </cfRule>
  </conditionalFormatting>
  <conditionalFormatting sqref="G142:H142">
    <cfRule type="containsText" dxfId="249" priority="101" operator="containsText" text="&quot;VALOR MAXIMO&quot;">
      <formula>NOT(ISERROR(SEARCH("""VALOR MAXIMO""",G142)))</formula>
    </cfRule>
    <cfRule type="containsText" dxfId="248" priority="102" operator="containsText" text="VALOR MAXIMO">
      <formula>NOT(ISERROR(SEARCH("VALOR MAXIMO",G142)))</formula>
    </cfRule>
  </conditionalFormatting>
  <conditionalFormatting sqref="F146:G146">
    <cfRule type="containsText" dxfId="247" priority="99" operator="containsText" text="&quot;VALOR MAXIMO&quot;">
      <formula>NOT(ISERROR(SEARCH("""VALOR MAXIMO""",F146)))</formula>
    </cfRule>
    <cfRule type="containsText" dxfId="246" priority="100" operator="containsText" text="VALOR MAXIMO">
      <formula>NOT(ISERROR(SEARCH("VALOR MAXIMO",F146)))</formula>
    </cfRule>
  </conditionalFormatting>
  <conditionalFormatting sqref="E29:F29">
    <cfRule type="containsText" dxfId="245" priority="97" operator="containsText" text="VALOR MAXIMO">
      <formula>NOT(ISERROR(SEARCH("VALOR MAXIMO",E29)))</formula>
    </cfRule>
    <cfRule type="containsText" dxfId="244" priority="98" operator="containsText" text="&quot;VALOR MAXIMO&quot;">
      <formula>NOT(ISERROR(SEARCH("""VALOR MAXIMO""",E29)))</formula>
    </cfRule>
  </conditionalFormatting>
  <conditionalFormatting sqref="H27:I27">
    <cfRule type="containsText" dxfId="243" priority="95" operator="containsText" text="VALOR MAXIMO">
      <formula>NOT(ISERROR(SEARCH("VALOR MAXIMO",H27)))</formula>
    </cfRule>
    <cfRule type="containsText" dxfId="242" priority="96" operator="containsText" text="&quot;VALOR MAXIMO&quot;">
      <formula>NOT(ISERROR(SEARCH("""VALOR MAXIMO""",H27)))</formula>
    </cfRule>
  </conditionalFormatting>
  <conditionalFormatting sqref="H7:I7">
    <cfRule type="containsText" dxfId="241" priority="93" operator="containsText" text="VALOR MAXIMO">
      <formula>NOT(ISERROR(SEARCH("VALOR MAXIMO",H7)))</formula>
    </cfRule>
    <cfRule type="containsText" dxfId="240" priority="94" operator="containsText" text="&quot;VALOR MAXIMO&quot;">
      <formula>NOT(ISERROR(SEARCH("""VALOR MAXIMO""",H7)))</formula>
    </cfRule>
  </conditionalFormatting>
  <conditionalFormatting sqref="C12:D12">
    <cfRule type="containsText" dxfId="239" priority="91" operator="containsText" text="VALOR MAXIMO">
      <formula>NOT(ISERROR(SEARCH("VALOR MAXIMO",C12)))</formula>
    </cfRule>
  </conditionalFormatting>
  <conditionalFormatting sqref="C13:D13">
    <cfRule type="containsText" dxfId="238" priority="90" operator="containsText" text="VALOR MAXIMO">
      <formula>NOT(ISERROR(SEARCH("VALOR MAXIMO",C13)))</formula>
    </cfRule>
  </conditionalFormatting>
  <conditionalFormatting sqref="C14:D14">
    <cfRule type="containsText" dxfId="237" priority="89" operator="containsText" text="VALOR MAXIMO">
      <formula>NOT(ISERROR(SEARCH("VALOR MAXIMO",C14)))</formula>
    </cfRule>
  </conditionalFormatting>
  <conditionalFormatting sqref="C15:D15">
    <cfRule type="containsText" dxfId="236" priority="88" operator="containsText" text="VALOR MAXIMO">
      <formula>NOT(ISERROR(SEARCH("VALOR MAXIMO",C15)))</formula>
    </cfRule>
  </conditionalFormatting>
  <conditionalFormatting sqref="C22:D22">
    <cfRule type="containsText" dxfId="235" priority="84" operator="containsText" text="VALOR MAXIMO">
      <formula>NOT(ISERROR(SEARCH("VALOR MAXIMO",C22)))</formula>
    </cfRule>
  </conditionalFormatting>
  <conditionalFormatting sqref="C23:D23">
    <cfRule type="containsText" dxfId="234" priority="83" operator="containsText" text="VALOR MAXIMO">
      <formula>NOT(ISERROR(SEARCH("VALOR MAXIMO",C23)))</formula>
    </cfRule>
  </conditionalFormatting>
  <conditionalFormatting sqref="D43:E43">
    <cfRule type="containsText" dxfId="233" priority="79" operator="containsText" text="VALOR MAXIMO">
      <formula>NOT(ISERROR(SEARCH("VALOR MAXIMO",D43)))</formula>
    </cfRule>
  </conditionalFormatting>
  <conditionalFormatting sqref="D44:E44">
    <cfRule type="containsText" dxfId="232" priority="78" operator="containsText" text="VALOR MAXIMO">
      <formula>NOT(ISERROR(SEARCH("VALOR MAXIMO",D44)))</formula>
    </cfRule>
  </conditionalFormatting>
  <conditionalFormatting sqref="D50:E50">
    <cfRule type="containsText" dxfId="231" priority="74" operator="containsText" text="VALOR MAXIMO">
      <formula>NOT(ISERROR(SEARCH("VALOR MAXIMO",D50)))</formula>
    </cfRule>
  </conditionalFormatting>
  <conditionalFormatting sqref="D51:E51">
    <cfRule type="containsText" dxfId="230" priority="73" operator="containsText" text="VALOR MAXIMO">
      <formula>NOT(ISERROR(SEARCH("VALOR MAXIMO",D51)))</formula>
    </cfRule>
  </conditionalFormatting>
  <conditionalFormatting sqref="D57:E57">
    <cfRule type="containsText" dxfId="229" priority="69" operator="containsText" text="VALOR MAXIMO">
      <formula>NOT(ISERROR(SEARCH("VALOR MAXIMO",D57)))</formula>
    </cfRule>
  </conditionalFormatting>
  <conditionalFormatting sqref="D58:E58">
    <cfRule type="containsText" dxfId="228" priority="68" operator="containsText" text="VALOR MAXIMO">
      <formula>NOT(ISERROR(SEARCH("VALOR MAXIMO",D58)))</formula>
    </cfRule>
  </conditionalFormatting>
  <conditionalFormatting sqref="D64:E64">
    <cfRule type="containsText" dxfId="227" priority="64" operator="containsText" text="VALOR MAXIMO">
      <formula>NOT(ISERROR(SEARCH("VALOR MAXIMO",D64)))</formula>
    </cfRule>
  </conditionalFormatting>
  <conditionalFormatting sqref="D65:E65">
    <cfRule type="containsText" dxfId="226" priority="63" operator="containsText" text="VALOR MAXIMO">
      <formula>NOT(ISERROR(SEARCH("VALOR MAXIMO",D65)))</formula>
    </cfRule>
  </conditionalFormatting>
  <conditionalFormatting sqref="D90:E90">
    <cfRule type="containsText" dxfId="225" priority="59" operator="containsText" text="VALOR MAXIMO">
      <formula>NOT(ISERROR(SEARCH("VALOR MAXIMO",D90)))</formula>
    </cfRule>
  </conditionalFormatting>
  <conditionalFormatting sqref="D91:E91">
    <cfRule type="containsText" dxfId="224" priority="58" operator="containsText" text="VALOR MAXIMO">
      <formula>NOT(ISERROR(SEARCH("VALOR MAXIMO",D91)))</formula>
    </cfRule>
  </conditionalFormatting>
  <conditionalFormatting sqref="D97:E97">
    <cfRule type="containsText" dxfId="223" priority="54" operator="containsText" text="VALOR MAXIMO">
      <formula>NOT(ISERROR(SEARCH("VALOR MAXIMO",D97)))</formula>
    </cfRule>
  </conditionalFormatting>
  <conditionalFormatting sqref="D98:E98">
    <cfRule type="containsText" dxfId="222" priority="53" operator="containsText" text="VALOR MAXIMO">
      <formula>NOT(ISERROR(SEARCH("VALOR MAXIMO",D98)))</formula>
    </cfRule>
  </conditionalFormatting>
  <conditionalFormatting sqref="D104:E104">
    <cfRule type="containsText" dxfId="221" priority="49" operator="containsText" text="VALOR MAXIMO">
      <formula>NOT(ISERROR(SEARCH("VALOR MAXIMO",D104)))</formula>
    </cfRule>
  </conditionalFormatting>
  <conditionalFormatting sqref="D105:E105">
    <cfRule type="containsText" dxfId="220" priority="48" operator="containsText" text="VALOR MAXIMO">
      <formula>NOT(ISERROR(SEARCH("VALOR MAXIMO",D105)))</formula>
    </cfRule>
  </conditionalFormatting>
  <conditionalFormatting sqref="D111:E111">
    <cfRule type="containsText" dxfId="219" priority="44" operator="containsText" text="VALOR MAXIMO">
      <formula>NOT(ISERROR(SEARCH("VALOR MAXIMO",D111)))</formula>
    </cfRule>
  </conditionalFormatting>
  <conditionalFormatting sqref="D112:E112">
    <cfRule type="containsText" dxfId="218" priority="43" operator="containsText" text="VALOR MAXIMO">
      <formula>NOT(ISERROR(SEARCH("VALOR MAXIMO",D112)))</formula>
    </cfRule>
  </conditionalFormatting>
  <conditionalFormatting sqref="H25:I25">
    <cfRule type="containsText" dxfId="217" priority="41" operator="containsText" text="VALOR MAXIMO">
      <formula>NOT(ISERROR(SEARCH("VALOR MAXIMO",H25)))</formula>
    </cfRule>
    <cfRule type="containsText" dxfId="216" priority="42" operator="containsText" text="&quot;VALOR MAXIMO&quot;">
      <formula>NOT(ISERROR(SEARCH("""VALOR MAXIMO""",H25)))</formula>
    </cfRule>
  </conditionalFormatting>
  <conditionalFormatting sqref="D152:E152">
    <cfRule type="containsText" dxfId="215" priority="39" operator="containsText" text="&quot;VALOR MAXIMO&quot;">
      <formula>NOT(ISERROR(SEARCH("""VALOR MAXIMO""",D152)))</formula>
    </cfRule>
    <cfRule type="containsText" dxfId="214" priority="40" operator="containsText" text="VALOR MAXIMO">
      <formula>NOT(ISERROR(SEARCH("VALOR MAXIMO",D152)))</formula>
    </cfRule>
  </conditionalFormatting>
  <conditionalFormatting sqref="C19:D19">
    <cfRule type="containsText" dxfId="213" priority="38" operator="containsText" text="VALOR MAXIMO">
      <formula>NOT(ISERROR(SEARCH("VALOR MAXIMO",C19)))</formula>
    </cfRule>
  </conditionalFormatting>
  <conditionalFormatting sqref="C20:D20">
    <cfRule type="containsText" dxfId="212" priority="37" operator="containsText" text="VALOR MAXIMO">
      <formula>NOT(ISERROR(SEARCH("VALOR MAXIMO",C20)))</formula>
    </cfRule>
  </conditionalFormatting>
  <conditionalFormatting sqref="C21:D21">
    <cfRule type="containsText" dxfId="211" priority="36" operator="containsText" text="VALOR MAXIMO">
      <formula>NOT(ISERROR(SEARCH("VALOR MAXIMO",C21)))</formula>
    </cfRule>
  </conditionalFormatting>
  <conditionalFormatting sqref="D41:E41">
    <cfRule type="containsText" dxfId="210" priority="34" operator="containsText" text="VALOR MAXIMO">
      <formula>NOT(ISERROR(SEARCH("VALOR MAXIMO",D41)))</formula>
    </cfRule>
  </conditionalFormatting>
  <conditionalFormatting sqref="D42:E42">
    <cfRule type="containsText" dxfId="209" priority="33" operator="containsText" text="VALOR MAXIMO">
      <formula>NOT(ISERROR(SEARCH("VALOR MAXIMO",D42)))</formula>
    </cfRule>
  </conditionalFormatting>
  <conditionalFormatting sqref="D47:E47">
    <cfRule type="containsText" dxfId="208" priority="32" operator="containsText" text="VALOR MAXIMO">
      <formula>NOT(ISERROR(SEARCH("VALOR MAXIMO",D47)))</formula>
    </cfRule>
  </conditionalFormatting>
  <conditionalFormatting sqref="D48:E48">
    <cfRule type="containsText" dxfId="207" priority="31" operator="containsText" text="VALOR MAXIMO">
      <formula>NOT(ISERROR(SEARCH("VALOR MAXIMO",D48)))</formula>
    </cfRule>
  </conditionalFormatting>
  <conditionalFormatting sqref="D49:E49">
    <cfRule type="containsText" dxfId="206" priority="30" operator="containsText" text="VALOR MAXIMO">
      <formula>NOT(ISERROR(SEARCH("VALOR MAXIMO",D49)))</formula>
    </cfRule>
  </conditionalFormatting>
  <conditionalFormatting sqref="D54:E54">
    <cfRule type="containsText" dxfId="205" priority="29" operator="containsText" text="VALOR MAXIMO">
      <formula>NOT(ISERROR(SEARCH("VALOR MAXIMO",D54)))</formula>
    </cfRule>
  </conditionalFormatting>
  <conditionalFormatting sqref="D55:E55">
    <cfRule type="containsText" dxfId="204" priority="28" operator="containsText" text="VALOR MAXIMO">
      <formula>NOT(ISERROR(SEARCH("VALOR MAXIMO",D55)))</formula>
    </cfRule>
  </conditionalFormatting>
  <conditionalFormatting sqref="D56:E56">
    <cfRule type="containsText" dxfId="203" priority="27" operator="containsText" text="VALOR MAXIMO">
      <formula>NOT(ISERROR(SEARCH("VALOR MAXIMO",D56)))</formula>
    </cfRule>
  </conditionalFormatting>
  <conditionalFormatting sqref="D61:E61">
    <cfRule type="containsText" dxfId="202" priority="26" operator="containsText" text="VALOR MAXIMO">
      <formula>NOT(ISERROR(SEARCH("VALOR MAXIMO",D61)))</formula>
    </cfRule>
  </conditionalFormatting>
  <conditionalFormatting sqref="D62:E62">
    <cfRule type="containsText" dxfId="201" priority="25" operator="containsText" text="VALOR MAXIMO">
      <formula>NOT(ISERROR(SEARCH("VALOR MAXIMO",D62)))</formula>
    </cfRule>
  </conditionalFormatting>
  <conditionalFormatting sqref="D63:E63">
    <cfRule type="containsText" dxfId="200" priority="24" operator="containsText" text="VALOR MAXIMO">
      <formula>NOT(ISERROR(SEARCH("VALOR MAXIMO",D63)))</formula>
    </cfRule>
  </conditionalFormatting>
  <conditionalFormatting sqref="D87:E87">
    <cfRule type="containsText" dxfId="199" priority="23" operator="containsText" text="VALOR MAXIMO">
      <formula>NOT(ISERROR(SEARCH("VALOR MAXIMO",D87)))</formula>
    </cfRule>
  </conditionalFormatting>
  <conditionalFormatting sqref="D88:E88">
    <cfRule type="containsText" dxfId="198" priority="22" operator="containsText" text="VALOR MAXIMO">
      <formula>NOT(ISERROR(SEARCH("VALOR MAXIMO",D88)))</formula>
    </cfRule>
  </conditionalFormatting>
  <conditionalFormatting sqref="D89:E89">
    <cfRule type="containsText" dxfId="197" priority="21" operator="containsText" text="VALOR MAXIMO">
      <formula>NOT(ISERROR(SEARCH("VALOR MAXIMO",D89)))</formula>
    </cfRule>
  </conditionalFormatting>
  <conditionalFormatting sqref="D94:E94">
    <cfRule type="containsText" dxfId="196" priority="20" operator="containsText" text="VALOR MAXIMO">
      <formula>NOT(ISERROR(SEARCH("VALOR MAXIMO",D94)))</formula>
    </cfRule>
  </conditionalFormatting>
  <conditionalFormatting sqref="D95:E95">
    <cfRule type="containsText" dxfId="195" priority="19" operator="containsText" text="VALOR MAXIMO">
      <formula>NOT(ISERROR(SEARCH("VALOR MAXIMO",D95)))</formula>
    </cfRule>
  </conditionalFormatting>
  <conditionalFormatting sqref="D96:E96">
    <cfRule type="containsText" dxfId="194" priority="18" operator="containsText" text="VALOR MAXIMO">
      <formula>NOT(ISERROR(SEARCH("VALOR MAXIMO",D96)))</formula>
    </cfRule>
  </conditionalFormatting>
  <conditionalFormatting sqref="D101:E101">
    <cfRule type="containsText" dxfId="193" priority="17" operator="containsText" text="VALOR MAXIMO">
      <formula>NOT(ISERROR(SEARCH("VALOR MAXIMO",D101)))</formula>
    </cfRule>
  </conditionalFormatting>
  <conditionalFormatting sqref="D102:E102">
    <cfRule type="containsText" dxfId="192" priority="16" operator="containsText" text="VALOR MAXIMO">
      <formula>NOT(ISERROR(SEARCH("VALOR MAXIMO",D102)))</formula>
    </cfRule>
  </conditionalFormatting>
  <conditionalFormatting sqref="D103:E103">
    <cfRule type="containsText" dxfId="191" priority="15" operator="containsText" text="VALOR MAXIMO">
      <formula>NOT(ISERROR(SEARCH("VALOR MAXIMO",D103)))</formula>
    </cfRule>
  </conditionalFormatting>
  <conditionalFormatting sqref="D108:E108">
    <cfRule type="containsText" dxfId="190" priority="14" operator="containsText" text="VALOR MAXIMO">
      <formula>NOT(ISERROR(SEARCH("VALOR MAXIMO",D108)))</formula>
    </cfRule>
  </conditionalFormatting>
  <conditionalFormatting sqref="D109:E109">
    <cfRule type="containsText" dxfId="189" priority="13" operator="containsText" text="VALOR MAXIMO">
      <formula>NOT(ISERROR(SEARCH("VALOR MAXIMO",D109)))</formula>
    </cfRule>
  </conditionalFormatting>
  <conditionalFormatting sqref="D110:E110">
    <cfRule type="containsText" dxfId="188" priority="12" operator="containsText" text="VALOR MAXIMO">
      <formula>NOT(ISERROR(SEARCH("VALOR MAXIMO",D110)))</formula>
    </cfRule>
  </conditionalFormatting>
  <conditionalFormatting sqref="D40:E40">
    <cfRule type="containsText" dxfId="187" priority="11" operator="containsText" text="VALOR MAXIMO">
      <formula>NOT(ISERROR(SEARCH("VALOR MAXIMO",D40)))</formula>
    </cfRule>
  </conditionalFormatting>
  <conditionalFormatting sqref="D71:E71">
    <cfRule type="containsText" dxfId="186" priority="10" operator="containsText" text="VALOR MAXIMO">
      <formula>NOT(ISERROR(SEARCH("VALOR MAXIMO",D71)))</formula>
    </cfRule>
  </conditionalFormatting>
  <conditionalFormatting sqref="D72:E72">
    <cfRule type="containsText" dxfId="185" priority="9" operator="containsText" text="VALOR MAXIMO">
      <formula>NOT(ISERROR(SEARCH("VALOR MAXIMO",D72)))</formula>
    </cfRule>
  </conditionalFormatting>
  <conditionalFormatting sqref="D78:E78">
    <cfRule type="containsText" dxfId="184" priority="8" operator="containsText" text="VALOR MAXIMO">
      <formula>NOT(ISERROR(SEARCH("VALOR MAXIMO",D78)))</formula>
    </cfRule>
  </conditionalFormatting>
  <conditionalFormatting sqref="D79:E79">
    <cfRule type="containsText" dxfId="183" priority="7" operator="containsText" text="VALOR MAXIMO">
      <formula>NOT(ISERROR(SEARCH("VALOR MAXIMO",D79)))</formula>
    </cfRule>
  </conditionalFormatting>
  <conditionalFormatting sqref="D68:E68">
    <cfRule type="containsText" dxfId="182" priority="6" operator="containsText" text="VALOR MAXIMO">
      <formula>NOT(ISERROR(SEARCH("VALOR MAXIMO",D68)))</formula>
    </cfRule>
  </conditionalFormatting>
  <conditionalFormatting sqref="D69:E69">
    <cfRule type="containsText" dxfId="181" priority="5" operator="containsText" text="VALOR MAXIMO">
      <formula>NOT(ISERROR(SEARCH("VALOR MAXIMO",D69)))</formula>
    </cfRule>
  </conditionalFormatting>
  <conditionalFormatting sqref="D70:E70">
    <cfRule type="containsText" dxfId="180" priority="4" operator="containsText" text="VALOR MAXIMO">
      <formula>NOT(ISERROR(SEARCH("VALOR MAXIMO",D70)))</formula>
    </cfRule>
  </conditionalFormatting>
  <conditionalFormatting sqref="D75:E75">
    <cfRule type="containsText" dxfId="179" priority="3" operator="containsText" text="VALOR MAXIMO">
      <formula>NOT(ISERROR(SEARCH("VALOR MAXIMO",D75)))</formula>
    </cfRule>
  </conditionalFormatting>
  <conditionalFormatting sqref="D76:E76">
    <cfRule type="containsText" dxfId="178" priority="2" operator="containsText" text="VALOR MAXIMO">
      <formula>NOT(ISERROR(SEARCH("VALOR MAXIMO",D76)))</formula>
    </cfRule>
  </conditionalFormatting>
  <conditionalFormatting sqref="D77:E77">
    <cfRule type="containsText" dxfId="177" priority="1" operator="containsText" text="VALOR MAXIMO">
      <formula>NOT(ISERROR(SEARCH("VALOR MAXIMO",D77)))</formula>
    </cfRule>
  </conditionalFormatting>
  <pageMargins left="0.7" right="0.7" top="0.75" bottom="0.75" header="0.3" footer="0.3"/>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1"/>
  <sheetViews>
    <sheetView workbookViewId="0">
      <selection activeCell="B2" sqref="B2:H2"/>
    </sheetView>
  </sheetViews>
  <sheetFormatPr baseColWidth="10" defaultRowHeight="15" x14ac:dyDescent="0.25"/>
  <cols>
    <col min="1" max="1" width="3.28515625" customWidth="1"/>
    <col min="2" max="2" width="25.7109375" customWidth="1"/>
    <col min="3" max="3" width="26.42578125" customWidth="1"/>
    <col min="4" max="4" width="25.140625" customWidth="1"/>
    <col min="5" max="5" width="26.42578125" customWidth="1"/>
    <col min="6" max="6" width="19.140625" customWidth="1"/>
    <col min="7" max="7" width="15.85546875" customWidth="1"/>
    <col min="8" max="8" width="16.140625" customWidth="1"/>
    <col min="9" max="9" width="9.28515625" customWidth="1"/>
    <col min="10" max="10" width="6" customWidth="1"/>
    <col min="11" max="11" width="9.85546875" customWidth="1"/>
    <col min="12" max="12" width="12.42578125" customWidth="1"/>
  </cols>
  <sheetData>
    <row r="1" spans="2:11" ht="15.75" thickBot="1" x14ac:dyDescent="0.3"/>
    <row r="2" spans="2:11" ht="21.75" thickBot="1" x14ac:dyDescent="0.4">
      <c r="B2" s="140" t="s">
        <v>77</v>
      </c>
      <c r="C2" s="141"/>
      <c r="D2" s="141"/>
      <c r="E2" s="141"/>
      <c r="F2" s="141"/>
      <c r="G2" s="141"/>
      <c r="H2" s="142"/>
    </row>
    <row r="3" spans="2:11" ht="21.75" thickBot="1" x14ac:dyDescent="0.4">
      <c r="B3" s="16"/>
      <c r="C3" s="16"/>
      <c r="D3" s="16"/>
      <c r="E3" s="16"/>
      <c r="F3" s="16"/>
      <c r="G3" s="16"/>
      <c r="H3" s="16"/>
    </row>
    <row r="4" spans="2:11" ht="24" thickBot="1" x14ac:dyDescent="0.4">
      <c r="B4" s="17" t="s">
        <v>23</v>
      </c>
      <c r="C4" s="74"/>
      <c r="D4" s="16"/>
      <c r="E4" s="149" t="s">
        <v>25</v>
      </c>
      <c r="F4" s="150"/>
      <c r="G4" s="151"/>
      <c r="H4" s="68">
        <f>H8+I47+I180+D213</f>
        <v>0</v>
      </c>
    </row>
    <row r="6" spans="2:11" ht="21" x14ac:dyDescent="0.35">
      <c r="B6" s="17" t="s">
        <v>24</v>
      </c>
      <c r="C6" s="157"/>
      <c r="D6" s="158"/>
      <c r="E6" s="158"/>
      <c r="F6" s="159"/>
      <c r="G6" s="16"/>
      <c r="H6" s="16"/>
    </row>
    <row r="7" spans="2:11" ht="15.75" thickBot="1" x14ac:dyDescent="0.3">
      <c r="H7" s="155" t="str">
        <f>IF(H8&gt;=10.5,"VALOR MAXIMO","VALOR")</f>
        <v>VALOR</v>
      </c>
      <c r="I7" s="156"/>
    </row>
    <row r="8" spans="2:11" ht="19.5" thickBot="1" x14ac:dyDescent="0.35">
      <c r="B8" s="52" t="s">
        <v>13</v>
      </c>
      <c r="C8" s="9"/>
      <c r="F8" s="50" t="s">
        <v>9</v>
      </c>
      <c r="G8" s="49">
        <f>H38+E40</f>
        <v>0</v>
      </c>
      <c r="H8" s="135">
        <f>IF(G8&gt;=10.5,"10,5",G8)</f>
        <v>0</v>
      </c>
      <c r="I8" s="136"/>
    </row>
    <row r="9" spans="2:11" ht="10.9" customHeight="1" x14ac:dyDescent="0.25"/>
    <row r="10" spans="2:11" x14ac:dyDescent="0.25">
      <c r="B10" s="43" t="s">
        <v>12</v>
      </c>
      <c r="C10" s="42" t="s">
        <v>35</v>
      </c>
      <c r="D10" s="4" t="s">
        <v>36</v>
      </c>
      <c r="E10" s="42" t="s">
        <v>44</v>
      </c>
      <c r="F10" s="42" t="s">
        <v>4</v>
      </c>
      <c r="G10" s="27"/>
      <c r="I10" s="162" t="s">
        <v>41</v>
      </c>
      <c r="J10" s="163"/>
      <c r="K10" s="164"/>
    </row>
    <row r="11" spans="2:11" x14ac:dyDescent="0.25">
      <c r="B11" s="115" t="s">
        <v>0</v>
      </c>
      <c r="C11" s="73"/>
      <c r="D11" s="73"/>
      <c r="E11" s="44">
        <f>J11</f>
        <v>0</v>
      </c>
      <c r="F11" s="42">
        <v>5.0599999999999999E-2</v>
      </c>
      <c r="G11" s="29">
        <f>F11*E11</f>
        <v>0</v>
      </c>
      <c r="I11" s="22">
        <f>IF((D11-C11)=0,0, (D11+1-C11)/30)</f>
        <v>0</v>
      </c>
      <c r="J11" s="28">
        <f>INT(I11)</f>
        <v>0</v>
      </c>
      <c r="K11" s="24">
        <f>I11-J11</f>
        <v>0</v>
      </c>
    </row>
    <row r="12" spans="2:11" x14ac:dyDescent="0.25">
      <c r="B12" s="116"/>
      <c r="C12" s="73"/>
      <c r="D12" s="73"/>
      <c r="E12" s="44">
        <f t="shared" ref="E12:E14" si="0">J12</f>
        <v>0</v>
      </c>
      <c r="F12" s="42">
        <v>5.0599999999999999E-2</v>
      </c>
      <c r="G12" s="29">
        <f t="shared" ref="G12:G14" si="1">F12*E12</f>
        <v>0</v>
      </c>
      <c r="I12" s="22">
        <f t="shared" ref="I12:I33" si="2">IF((D12-C12)=0,0, (D12+1-C12)/30)</f>
        <v>0</v>
      </c>
      <c r="J12" s="28">
        <f t="shared" ref="J12:J14" si="3">INT(I12)</f>
        <v>0</v>
      </c>
      <c r="K12" s="24">
        <f t="shared" ref="K12:K14" si="4">I12-J12</f>
        <v>0</v>
      </c>
    </row>
    <row r="13" spans="2:11" x14ac:dyDescent="0.25">
      <c r="B13" s="116"/>
      <c r="C13" s="73"/>
      <c r="D13" s="73"/>
      <c r="E13" s="44">
        <f t="shared" si="0"/>
        <v>0</v>
      </c>
      <c r="F13" s="42">
        <v>5.0599999999999999E-2</v>
      </c>
      <c r="G13" s="29">
        <f t="shared" si="1"/>
        <v>0</v>
      </c>
      <c r="I13" s="22">
        <f t="shared" si="2"/>
        <v>0</v>
      </c>
      <c r="J13" s="28">
        <f t="shared" si="3"/>
        <v>0</v>
      </c>
      <c r="K13" s="24">
        <f t="shared" si="4"/>
        <v>0</v>
      </c>
    </row>
    <row r="14" spans="2:11" x14ac:dyDescent="0.25">
      <c r="B14" s="116"/>
      <c r="C14" s="73"/>
      <c r="D14" s="73"/>
      <c r="E14" s="44">
        <f t="shared" si="0"/>
        <v>0</v>
      </c>
      <c r="F14" s="42">
        <v>5.0599999999999999E-2</v>
      </c>
      <c r="G14" s="29">
        <f t="shared" si="1"/>
        <v>0</v>
      </c>
      <c r="I14" s="22">
        <f t="shared" si="2"/>
        <v>0</v>
      </c>
      <c r="J14" s="28">
        <f t="shared" si="3"/>
        <v>0</v>
      </c>
      <c r="K14" s="24">
        <f t="shared" si="4"/>
        <v>0</v>
      </c>
    </row>
    <row r="15" spans="2:11" x14ac:dyDescent="0.25">
      <c r="B15" s="116"/>
      <c r="C15" s="73"/>
      <c r="D15" s="73"/>
      <c r="E15" s="44">
        <f t="shared" ref="E15:E20" si="5">J15</f>
        <v>0</v>
      </c>
      <c r="F15" s="42">
        <v>5.0599999999999999E-2</v>
      </c>
      <c r="G15" s="29">
        <f t="shared" ref="G15:G20" si="6">F15*E15</f>
        <v>0</v>
      </c>
      <c r="I15" s="22">
        <f t="shared" si="2"/>
        <v>0</v>
      </c>
      <c r="J15" s="28">
        <f t="shared" ref="J15:J20" si="7">INT(I15)</f>
        <v>0</v>
      </c>
      <c r="K15" s="24">
        <f t="shared" ref="K15:K20" si="8">I15-J15</f>
        <v>0</v>
      </c>
    </row>
    <row r="16" spans="2:11" x14ac:dyDescent="0.25">
      <c r="B16" s="116"/>
      <c r="C16" s="73"/>
      <c r="D16" s="73"/>
      <c r="E16" s="44">
        <f t="shared" si="5"/>
        <v>0</v>
      </c>
      <c r="F16" s="42">
        <v>5.0599999999999999E-2</v>
      </c>
      <c r="G16" s="29">
        <f t="shared" si="6"/>
        <v>0</v>
      </c>
      <c r="I16" s="22">
        <f t="shared" si="2"/>
        <v>0</v>
      </c>
      <c r="J16" s="28">
        <f t="shared" ref="J16" si="9">INT(I16)</f>
        <v>0</v>
      </c>
      <c r="K16" s="24">
        <f t="shared" ref="K16" si="10">I16-J16</f>
        <v>0</v>
      </c>
    </row>
    <row r="17" spans="2:11" x14ac:dyDescent="0.25">
      <c r="B17" s="116"/>
      <c r="C17" s="73"/>
      <c r="D17" s="73"/>
      <c r="E17" s="44">
        <f t="shared" si="5"/>
        <v>0</v>
      </c>
      <c r="F17" s="42">
        <v>5.0599999999999999E-2</v>
      </c>
      <c r="G17" s="29">
        <f t="shared" si="6"/>
        <v>0</v>
      </c>
      <c r="I17" s="22">
        <f t="shared" si="2"/>
        <v>0</v>
      </c>
      <c r="J17" s="28">
        <f t="shared" si="7"/>
        <v>0</v>
      </c>
      <c r="K17" s="24">
        <f t="shared" si="8"/>
        <v>0</v>
      </c>
    </row>
    <row r="18" spans="2:11" x14ac:dyDescent="0.25">
      <c r="B18" s="116"/>
      <c r="C18" s="73"/>
      <c r="D18" s="73"/>
      <c r="E18" s="44">
        <f t="shared" si="5"/>
        <v>0</v>
      </c>
      <c r="F18" s="42">
        <v>5.0599999999999999E-2</v>
      </c>
      <c r="G18" s="29">
        <f t="shared" si="6"/>
        <v>0</v>
      </c>
      <c r="I18" s="22">
        <f t="shared" si="2"/>
        <v>0</v>
      </c>
      <c r="J18" s="28">
        <f t="shared" ref="J18" si="11">INT(I18)</f>
        <v>0</v>
      </c>
      <c r="K18" s="24">
        <f t="shared" ref="K18" si="12">I18-J18</f>
        <v>0</v>
      </c>
    </row>
    <row r="19" spans="2:11" x14ac:dyDescent="0.25">
      <c r="B19" s="116"/>
      <c r="C19" s="73"/>
      <c r="D19" s="73"/>
      <c r="E19" s="44">
        <f t="shared" si="5"/>
        <v>0</v>
      </c>
      <c r="F19" s="42">
        <v>5.0599999999999999E-2</v>
      </c>
      <c r="G19" s="29">
        <f t="shared" si="6"/>
        <v>0</v>
      </c>
      <c r="I19" s="22">
        <f t="shared" si="2"/>
        <v>0</v>
      </c>
      <c r="J19" s="28">
        <f t="shared" si="7"/>
        <v>0</v>
      </c>
      <c r="K19" s="24">
        <f t="shared" si="8"/>
        <v>0</v>
      </c>
    </row>
    <row r="20" spans="2:11" ht="15.75" thickBot="1" x14ac:dyDescent="0.3">
      <c r="B20" s="117"/>
      <c r="C20" s="73"/>
      <c r="D20" s="73"/>
      <c r="E20" s="44">
        <f t="shared" si="5"/>
        <v>0</v>
      </c>
      <c r="F20" s="42">
        <v>5.0599999999999999E-2</v>
      </c>
      <c r="G20" s="29">
        <f t="shared" si="6"/>
        <v>0</v>
      </c>
      <c r="I20" s="22">
        <f t="shared" si="2"/>
        <v>0</v>
      </c>
      <c r="J20" s="28">
        <f t="shared" si="7"/>
        <v>0</v>
      </c>
      <c r="K20" s="24">
        <f t="shared" si="8"/>
        <v>0</v>
      </c>
    </row>
    <row r="21" spans="2:11" ht="15.75" thickBot="1" x14ac:dyDescent="0.3">
      <c r="B21" s="20"/>
      <c r="C21" s="21"/>
      <c r="D21" s="69" t="s">
        <v>45</v>
      </c>
      <c r="E21" s="47">
        <f>SUM(E11:E20)</f>
        <v>0</v>
      </c>
      <c r="F21" s="45" t="s">
        <v>37</v>
      </c>
      <c r="G21" s="46">
        <f>SUM(G11:G20)</f>
        <v>0</v>
      </c>
      <c r="I21" s="22"/>
      <c r="J21" s="22"/>
      <c r="K21" s="30">
        <f>SUM(K11:K20)</f>
        <v>0</v>
      </c>
    </row>
    <row r="22" spans="2:11" ht="15" customHeight="1" thickBot="1" x14ac:dyDescent="0.3">
      <c r="B22" s="120" t="s">
        <v>39</v>
      </c>
      <c r="C22" s="120"/>
      <c r="D22" s="121"/>
      <c r="E22" s="57">
        <f>ROUNDDOWN(SUM(K11:K20),0)</f>
        <v>0</v>
      </c>
      <c r="F22" s="23" t="s">
        <v>37</v>
      </c>
      <c r="G22" s="56">
        <f>ROUNDDOWN(SUM(K11:K20),0)*F11</f>
        <v>0</v>
      </c>
      <c r="H22" s="84" t="s">
        <v>54</v>
      </c>
      <c r="I22" s="22"/>
      <c r="J22" s="22"/>
    </row>
    <row r="23" spans="2:11" ht="15" customHeight="1" thickBot="1" x14ac:dyDescent="0.3">
      <c r="B23" s="1"/>
      <c r="E23" s="81"/>
      <c r="F23" s="160" t="s">
        <v>53</v>
      </c>
      <c r="G23" s="161"/>
      <c r="H23" s="80">
        <f>G21+G22</f>
        <v>0</v>
      </c>
      <c r="I23" s="22"/>
    </row>
    <row r="24" spans="2:11" ht="14.45" customHeight="1" x14ac:dyDescent="0.25">
      <c r="B24" s="152" t="s">
        <v>52</v>
      </c>
      <c r="C24" s="73"/>
      <c r="D24" s="73"/>
      <c r="E24" s="44">
        <f t="shared" ref="E24:E33" si="13">J24</f>
        <v>0</v>
      </c>
      <c r="F24" s="42">
        <v>2.53E-2</v>
      </c>
      <c r="G24" s="29">
        <f>F24*ROUND(E24,0)</f>
        <v>0</v>
      </c>
      <c r="I24" s="22">
        <f t="shared" si="2"/>
        <v>0</v>
      </c>
      <c r="J24" s="28">
        <f>INT(I24)</f>
        <v>0</v>
      </c>
      <c r="K24" s="24">
        <f>I24-J24</f>
        <v>0</v>
      </c>
    </row>
    <row r="25" spans="2:11" x14ac:dyDescent="0.25">
      <c r="B25" s="153"/>
      <c r="C25" s="73"/>
      <c r="D25" s="73"/>
      <c r="E25" s="44">
        <f t="shared" si="13"/>
        <v>0</v>
      </c>
      <c r="F25" s="42">
        <v>2.53E-2</v>
      </c>
      <c r="G25" s="29">
        <f>F25*ROUND(E25,0)</f>
        <v>0</v>
      </c>
      <c r="I25" s="22">
        <f t="shared" si="2"/>
        <v>0</v>
      </c>
      <c r="J25" s="28">
        <f>INT(I25)</f>
        <v>0</v>
      </c>
      <c r="K25" s="24">
        <f>I25-J25</f>
        <v>0</v>
      </c>
    </row>
    <row r="26" spans="2:11" x14ac:dyDescent="0.25">
      <c r="B26" s="153"/>
      <c r="C26" s="73"/>
      <c r="D26" s="73"/>
      <c r="E26" s="44">
        <f t="shared" si="13"/>
        <v>0</v>
      </c>
      <c r="F26" s="42">
        <v>2.53E-2</v>
      </c>
      <c r="G26" s="29">
        <f>F26*ROUND(E26,0)</f>
        <v>0</v>
      </c>
      <c r="I26" s="22">
        <f t="shared" si="2"/>
        <v>0</v>
      </c>
      <c r="J26" s="28">
        <f t="shared" ref="J26:J31" si="14">INT(I26)</f>
        <v>0</v>
      </c>
      <c r="K26" s="24">
        <f t="shared" ref="K26:K31" si="15">I26-J26</f>
        <v>0</v>
      </c>
    </row>
    <row r="27" spans="2:11" x14ac:dyDescent="0.25">
      <c r="B27" s="153"/>
      <c r="C27" s="73"/>
      <c r="D27" s="73"/>
      <c r="E27" s="44">
        <f t="shared" si="13"/>
        <v>0</v>
      </c>
      <c r="F27" s="42">
        <v>2.53E-2</v>
      </c>
      <c r="G27" s="29">
        <f t="shared" ref="G27:G33" si="16">F27*ROUND(E27,0)</f>
        <v>0</v>
      </c>
      <c r="I27" s="22">
        <f t="shared" si="2"/>
        <v>0</v>
      </c>
      <c r="J27" s="28">
        <f t="shared" si="14"/>
        <v>0</v>
      </c>
      <c r="K27" s="24">
        <f t="shared" si="15"/>
        <v>0</v>
      </c>
    </row>
    <row r="28" spans="2:11" x14ac:dyDescent="0.25">
      <c r="B28" s="153"/>
      <c r="C28" s="73"/>
      <c r="D28" s="73"/>
      <c r="E28" s="44">
        <f t="shared" si="13"/>
        <v>0</v>
      </c>
      <c r="F28" s="42">
        <v>2.53E-2</v>
      </c>
      <c r="G28" s="29">
        <f t="shared" si="16"/>
        <v>0</v>
      </c>
      <c r="I28" s="22">
        <f t="shared" si="2"/>
        <v>0</v>
      </c>
      <c r="J28" s="28">
        <f t="shared" si="14"/>
        <v>0</v>
      </c>
      <c r="K28" s="24">
        <f t="shared" si="15"/>
        <v>0</v>
      </c>
    </row>
    <row r="29" spans="2:11" ht="14.45" customHeight="1" x14ac:dyDescent="0.25">
      <c r="B29" s="153"/>
      <c r="C29" s="73"/>
      <c r="D29" s="73"/>
      <c r="E29" s="44">
        <f t="shared" si="13"/>
        <v>0</v>
      </c>
      <c r="F29" s="42">
        <v>2.53E-2</v>
      </c>
      <c r="G29" s="29">
        <f t="shared" si="16"/>
        <v>0</v>
      </c>
      <c r="I29" s="22">
        <f t="shared" si="2"/>
        <v>0</v>
      </c>
      <c r="J29" s="28">
        <f t="shared" si="14"/>
        <v>0</v>
      </c>
      <c r="K29" s="24">
        <f t="shared" si="15"/>
        <v>0</v>
      </c>
    </row>
    <row r="30" spans="2:11" x14ac:dyDescent="0.25">
      <c r="B30" s="153"/>
      <c r="C30" s="73"/>
      <c r="D30" s="73"/>
      <c r="E30" s="44">
        <f t="shared" si="13"/>
        <v>0</v>
      </c>
      <c r="F30" s="42">
        <v>2.53E-2</v>
      </c>
      <c r="G30" s="29">
        <f t="shared" si="16"/>
        <v>0</v>
      </c>
      <c r="I30" s="22">
        <f t="shared" si="2"/>
        <v>0</v>
      </c>
      <c r="J30" s="28">
        <f t="shared" si="14"/>
        <v>0</v>
      </c>
      <c r="K30" s="24">
        <f t="shared" si="15"/>
        <v>0</v>
      </c>
    </row>
    <row r="31" spans="2:11" x14ac:dyDescent="0.25">
      <c r="B31" s="153"/>
      <c r="C31" s="73"/>
      <c r="D31" s="73"/>
      <c r="E31" s="44">
        <f t="shared" si="13"/>
        <v>0</v>
      </c>
      <c r="F31" s="42">
        <v>2.53E-2</v>
      </c>
      <c r="G31" s="29">
        <f t="shared" si="16"/>
        <v>0</v>
      </c>
      <c r="I31" s="22">
        <f t="shared" si="2"/>
        <v>0</v>
      </c>
      <c r="J31" s="28">
        <f t="shared" si="14"/>
        <v>0</v>
      </c>
      <c r="K31" s="24">
        <f t="shared" si="15"/>
        <v>0</v>
      </c>
    </row>
    <row r="32" spans="2:11" x14ac:dyDescent="0.25">
      <c r="B32" s="153"/>
      <c r="C32" s="73"/>
      <c r="D32" s="73"/>
      <c r="E32" s="44">
        <f t="shared" si="13"/>
        <v>0</v>
      </c>
      <c r="F32" s="42">
        <v>2.53E-2</v>
      </c>
      <c r="G32" s="29">
        <f t="shared" si="16"/>
        <v>0</v>
      </c>
      <c r="I32" s="22">
        <f t="shared" si="2"/>
        <v>0</v>
      </c>
      <c r="J32" s="28">
        <f t="shared" ref="J32:J33" si="17">INT(I32)</f>
        <v>0</v>
      </c>
      <c r="K32" s="24">
        <f t="shared" ref="K32:K33" si="18">I32-J32</f>
        <v>0</v>
      </c>
    </row>
    <row r="33" spans="2:11" ht="15.75" thickBot="1" x14ac:dyDescent="0.3">
      <c r="B33" s="154"/>
      <c r="C33" s="73"/>
      <c r="D33" s="73"/>
      <c r="E33" s="44">
        <f t="shared" si="13"/>
        <v>0</v>
      </c>
      <c r="F33" s="42">
        <v>2.53E-2</v>
      </c>
      <c r="G33" s="29">
        <f t="shared" si="16"/>
        <v>0</v>
      </c>
      <c r="I33" s="22">
        <f t="shared" si="2"/>
        <v>0</v>
      </c>
      <c r="J33" s="28">
        <f t="shared" si="17"/>
        <v>0</v>
      </c>
      <c r="K33" s="24">
        <f t="shared" si="18"/>
        <v>0</v>
      </c>
    </row>
    <row r="34" spans="2:11" ht="15.75" thickBot="1" x14ac:dyDescent="0.3">
      <c r="B34" s="20"/>
      <c r="C34" s="21"/>
      <c r="D34" s="69" t="s">
        <v>45</v>
      </c>
      <c r="E34" s="47">
        <f>SUM(E24:E33)</f>
        <v>0</v>
      </c>
      <c r="F34" s="45" t="s">
        <v>37</v>
      </c>
      <c r="G34" s="46">
        <f>SUM(G24:G33)</f>
        <v>0</v>
      </c>
      <c r="K34" s="30">
        <f>SUM(K24:K33)</f>
        <v>0</v>
      </c>
    </row>
    <row r="35" spans="2:11" ht="15.75" thickBot="1" x14ac:dyDescent="0.3">
      <c r="B35" s="118" t="s">
        <v>39</v>
      </c>
      <c r="C35" s="118"/>
      <c r="D35" s="119"/>
      <c r="E35" s="57">
        <f>ROUNDDOWN(SUM(K24:K33),0)</f>
        <v>0</v>
      </c>
      <c r="F35" s="23" t="s">
        <v>37</v>
      </c>
      <c r="G35" s="56">
        <f>ROUNDDOWN(SUM(K24:K33),0)*F24</f>
        <v>0</v>
      </c>
      <c r="H35" s="90" t="str">
        <f>IF(H36&gt;=3.38,"VALOR MAXIMO","VALOR")</f>
        <v>VALOR</v>
      </c>
    </row>
    <row r="36" spans="2:11" s="81" customFormat="1" ht="15.75" thickBot="1" x14ac:dyDescent="0.3">
      <c r="B36" s="82"/>
      <c r="C36" s="82"/>
      <c r="D36" s="83"/>
      <c r="E36" s="131" t="s">
        <v>55</v>
      </c>
      <c r="F36" s="132"/>
      <c r="G36" s="86">
        <f>G34+G35</f>
        <v>0</v>
      </c>
      <c r="H36" s="85">
        <f>IF(G36&gt;=4.25,"4,25",G36)</f>
        <v>0</v>
      </c>
    </row>
    <row r="37" spans="2:11" ht="15.75" thickBot="1" x14ac:dyDescent="0.3">
      <c r="B37" s="58"/>
      <c r="C37" s="58"/>
      <c r="D37" s="59"/>
      <c r="E37" s="58"/>
      <c r="F37" s="58"/>
      <c r="G37" s="59"/>
      <c r="H37" s="155" t="str">
        <f>IF(H38&gt;=8.5,"VALOR MAXIMO","VALOR")</f>
        <v>VALOR</v>
      </c>
      <c r="I37" s="156"/>
    </row>
    <row r="38" spans="2:11" ht="19.5" thickBot="1" x14ac:dyDescent="0.35">
      <c r="E38" s="43" t="s">
        <v>12</v>
      </c>
      <c r="F38" s="25" t="s">
        <v>38</v>
      </c>
      <c r="G38" s="26">
        <f>H23+H36</f>
        <v>0</v>
      </c>
      <c r="H38" s="135">
        <f>IF(G38&gt;=8.5,"8,5",G38)</f>
        <v>0</v>
      </c>
      <c r="I38" s="136"/>
    </row>
    <row r="39" spans="2:11" ht="15.75" thickBot="1" x14ac:dyDescent="0.3">
      <c r="E39" s="155" t="str">
        <f>IF(E40&gt;=2,"VALOR MAXIMO","VALOR")</f>
        <v>VALOR</v>
      </c>
      <c r="F39" s="156"/>
      <c r="G39" s="64"/>
    </row>
    <row r="40" spans="2:11" ht="19.5" thickBot="1" x14ac:dyDescent="0.35">
      <c r="B40" s="146" t="s">
        <v>6</v>
      </c>
      <c r="C40" s="147"/>
      <c r="D40" s="75"/>
      <c r="E40" s="135">
        <f>IF(D40&gt;=2,"2",D40)</f>
        <v>0</v>
      </c>
      <c r="F40" s="136"/>
    </row>
    <row r="41" spans="2:11" ht="22.9" customHeight="1" x14ac:dyDescent="0.25">
      <c r="B41" s="148" t="s">
        <v>40</v>
      </c>
      <c r="C41" s="148"/>
      <c r="D41" s="1"/>
      <c r="E41" s="1"/>
    </row>
    <row r="42" spans="2:11" ht="27.6" customHeight="1" x14ac:dyDescent="0.25">
      <c r="B42" s="145" t="s">
        <v>1</v>
      </c>
      <c r="C42" s="145"/>
    </row>
    <row r="43" spans="2:11" ht="27.6" customHeight="1" x14ac:dyDescent="0.25">
      <c r="B43" s="145" t="s">
        <v>3</v>
      </c>
      <c r="C43" s="145"/>
    </row>
    <row r="44" spans="2:11" ht="26.45" customHeight="1" x14ac:dyDescent="0.25">
      <c r="B44" s="145" t="s">
        <v>2</v>
      </c>
      <c r="C44" s="145"/>
    </row>
    <row r="45" spans="2:11" ht="15.75" thickBot="1" x14ac:dyDescent="0.3"/>
    <row r="46" spans="2:11" ht="15.75" thickBot="1" x14ac:dyDescent="0.3">
      <c r="B46" s="51" t="s">
        <v>67</v>
      </c>
      <c r="C46" s="10"/>
      <c r="D46" s="10"/>
      <c r="E46" s="10"/>
      <c r="F46" s="10"/>
      <c r="G46" s="11"/>
      <c r="I46" s="137" t="str">
        <f>IF(I47&gt;=7.5,"VALOR MAXIMO","VALOR")</f>
        <v>VALOR</v>
      </c>
      <c r="J46" s="138"/>
    </row>
    <row r="47" spans="2:11" ht="16.5" customHeight="1" thickBot="1" x14ac:dyDescent="0.35">
      <c r="F47" s="143" t="s">
        <v>10</v>
      </c>
      <c r="G47" s="144"/>
      <c r="H47" s="63">
        <f>I123+I176</f>
        <v>0</v>
      </c>
      <c r="I47" s="135">
        <f>IF(H47&gt;=7.5,"7,5",H47)</f>
        <v>0</v>
      </c>
      <c r="J47" s="136"/>
    </row>
    <row r="48" spans="2:11" x14ac:dyDescent="0.25">
      <c r="B48" s="12" t="s">
        <v>8</v>
      </c>
      <c r="C48" s="13"/>
    </row>
    <row r="49" spans="2:11" x14ac:dyDescent="0.25">
      <c r="D49" s="42" t="s">
        <v>35</v>
      </c>
      <c r="E49" s="4" t="s">
        <v>36</v>
      </c>
      <c r="F49" s="42" t="s">
        <v>44</v>
      </c>
      <c r="G49" s="42" t="s">
        <v>4</v>
      </c>
      <c r="H49" s="42"/>
      <c r="I49" s="162" t="s">
        <v>41</v>
      </c>
      <c r="J49" s="163"/>
      <c r="K49" s="164"/>
    </row>
    <row r="50" spans="2:11" x14ac:dyDescent="0.25">
      <c r="B50" s="122" t="s">
        <v>68</v>
      </c>
      <c r="C50" s="115" t="s">
        <v>69</v>
      </c>
      <c r="D50" s="73"/>
      <c r="E50" s="73"/>
      <c r="F50" s="44">
        <f>J50</f>
        <v>0</v>
      </c>
      <c r="G50" s="42">
        <v>4.4600000000000001E-2</v>
      </c>
      <c r="H50" s="29">
        <f>G50*F50</f>
        <v>0</v>
      </c>
      <c r="I50" s="22">
        <f>IF((E50-D50)=0,0, (E50+1-D50)/30)</f>
        <v>0</v>
      </c>
      <c r="J50" s="28">
        <f>INT(I50)</f>
        <v>0</v>
      </c>
      <c r="K50" s="24">
        <f>I50-J50</f>
        <v>0</v>
      </c>
    </row>
    <row r="51" spans="2:11" x14ac:dyDescent="0.25">
      <c r="B51" s="123"/>
      <c r="C51" s="116"/>
      <c r="D51" s="73"/>
      <c r="E51" s="73"/>
      <c r="F51" s="44">
        <f>J51</f>
        <v>0</v>
      </c>
      <c r="G51" s="42">
        <v>4.4600000000000001E-2</v>
      </c>
      <c r="H51" s="29">
        <f>G51*F51</f>
        <v>0</v>
      </c>
      <c r="I51" s="22">
        <f t="shared" ref="I51:I95" si="19">IF((E51-D51)=0,0, (E51+1-D51)/30)</f>
        <v>0</v>
      </c>
      <c r="J51" s="28">
        <f>INT(I51)</f>
        <v>0</v>
      </c>
      <c r="K51" s="24">
        <f>I51-J51</f>
        <v>0</v>
      </c>
    </row>
    <row r="52" spans="2:11" x14ac:dyDescent="0.25">
      <c r="B52" s="123"/>
      <c r="C52" s="116"/>
      <c r="D52" s="73"/>
      <c r="E52" s="73"/>
      <c r="F52" s="44">
        <f t="shared" ref="F52:F59" si="20">J52</f>
        <v>0</v>
      </c>
      <c r="G52" s="42">
        <v>4.4600000000000001E-2</v>
      </c>
      <c r="H52" s="29">
        <f>G52*F52</f>
        <v>0</v>
      </c>
      <c r="I52" s="22">
        <f t="shared" si="19"/>
        <v>0</v>
      </c>
      <c r="J52" s="28">
        <f t="shared" ref="J52:J59" si="21">INT(I52)</f>
        <v>0</v>
      </c>
      <c r="K52" s="24">
        <f t="shared" ref="K52:K59" si="22">I52-J52</f>
        <v>0</v>
      </c>
    </row>
    <row r="53" spans="2:11" x14ac:dyDescent="0.25">
      <c r="B53" s="123"/>
      <c r="C53" s="116"/>
      <c r="D53" s="73"/>
      <c r="E53" s="73"/>
      <c r="F53" s="44">
        <f t="shared" si="20"/>
        <v>0</v>
      </c>
      <c r="G53" s="42">
        <v>4.4600000000000001E-2</v>
      </c>
      <c r="H53" s="29">
        <f t="shared" ref="H53:H57" si="23">G53*F53</f>
        <v>0</v>
      </c>
      <c r="I53" s="22">
        <f t="shared" si="19"/>
        <v>0</v>
      </c>
      <c r="J53" s="28">
        <f t="shared" si="21"/>
        <v>0</v>
      </c>
      <c r="K53" s="24">
        <f t="shared" si="22"/>
        <v>0</v>
      </c>
    </row>
    <row r="54" spans="2:11" x14ac:dyDescent="0.25">
      <c r="B54" s="123"/>
      <c r="C54" s="116"/>
      <c r="D54" s="73"/>
      <c r="E54" s="73"/>
      <c r="F54" s="44">
        <f t="shared" si="20"/>
        <v>0</v>
      </c>
      <c r="G54" s="42">
        <v>4.4600000000000001E-2</v>
      </c>
      <c r="H54" s="29">
        <f t="shared" si="23"/>
        <v>0</v>
      </c>
      <c r="I54" s="22">
        <f t="shared" si="19"/>
        <v>0</v>
      </c>
      <c r="J54" s="28">
        <f t="shared" si="21"/>
        <v>0</v>
      </c>
      <c r="K54" s="24">
        <f t="shared" si="22"/>
        <v>0</v>
      </c>
    </row>
    <row r="55" spans="2:11" x14ac:dyDescent="0.25">
      <c r="B55" s="123"/>
      <c r="C55" s="116"/>
      <c r="D55" s="73"/>
      <c r="E55" s="73"/>
      <c r="F55" s="44">
        <f t="shared" si="20"/>
        <v>0</v>
      </c>
      <c r="G55" s="42">
        <v>4.4600000000000001E-2</v>
      </c>
      <c r="H55" s="29">
        <f t="shared" si="23"/>
        <v>0</v>
      </c>
      <c r="I55" s="22">
        <f t="shared" si="19"/>
        <v>0</v>
      </c>
      <c r="J55" s="28">
        <f t="shared" si="21"/>
        <v>0</v>
      </c>
      <c r="K55" s="24">
        <f t="shared" si="22"/>
        <v>0</v>
      </c>
    </row>
    <row r="56" spans="2:11" x14ac:dyDescent="0.25">
      <c r="B56" s="123"/>
      <c r="C56" s="116"/>
      <c r="D56" s="73"/>
      <c r="E56" s="73"/>
      <c r="F56" s="44">
        <f t="shared" si="20"/>
        <v>0</v>
      </c>
      <c r="G56" s="42">
        <v>4.4600000000000001E-2</v>
      </c>
      <c r="H56" s="29">
        <f t="shared" si="23"/>
        <v>0</v>
      </c>
      <c r="I56" s="22">
        <f t="shared" si="19"/>
        <v>0</v>
      </c>
      <c r="J56" s="28">
        <f t="shared" si="21"/>
        <v>0</v>
      </c>
      <c r="K56" s="24">
        <f t="shared" si="22"/>
        <v>0</v>
      </c>
    </row>
    <row r="57" spans="2:11" x14ac:dyDescent="0.25">
      <c r="B57" s="123"/>
      <c r="C57" s="116"/>
      <c r="D57" s="73"/>
      <c r="E57" s="73"/>
      <c r="F57" s="44">
        <f t="shared" si="20"/>
        <v>0</v>
      </c>
      <c r="G57" s="42">
        <v>4.4600000000000001E-2</v>
      </c>
      <c r="H57" s="29">
        <f t="shared" si="23"/>
        <v>0</v>
      </c>
      <c r="I57" s="22">
        <f t="shared" si="19"/>
        <v>0</v>
      </c>
      <c r="J57" s="28">
        <f t="shared" si="21"/>
        <v>0</v>
      </c>
      <c r="K57" s="24">
        <f t="shared" si="22"/>
        <v>0</v>
      </c>
    </row>
    <row r="58" spans="2:11" x14ac:dyDescent="0.25">
      <c r="B58" s="123"/>
      <c r="C58" s="116"/>
      <c r="D58" s="73"/>
      <c r="E58" s="73"/>
      <c r="F58" s="44">
        <f t="shared" si="20"/>
        <v>0</v>
      </c>
      <c r="G58" s="42">
        <v>4.4600000000000001E-2</v>
      </c>
      <c r="H58" s="29">
        <f>G58*F58</f>
        <v>0</v>
      </c>
      <c r="I58" s="22">
        <f t="shared" si="19"/>
        <v>0</v>
      </c>
      <c r="J58" s="28">
        <f t="shared" si="21"/>
        <v>0</v>
      </c>
      <c r="K58" s="24">
        <f t="shared" si="22"/>
        <v>0</v>
      </c>
    </row>
    <row r="59" spans="2:11" ht="15.75" thickBot="1" x14ac:dyDescent="0.3">
      <c r="B59" s="123"/>
      <c r="C59" s="117"/>
      <c r="D59" s="73"/>
      <c r="E59" s="73"/>
      <c r="F59" s="44">
        <f t="shared" si="20"/>
        <v>0</v>
      </c>
      <c r="G59" s="42">
        <v>4.4600000000000001E-2</v>
      </c>
      <c r="H59" s="29">
        <f>G59*F59</f>
        <v>0</v>
      </c>
      <c r="I59" s="22">
        <f t="shared" si="19"/>
        <v>0</v>
      </c>
      <c r="J59" s="28">
        <f t="shared" si="21"/>
        <v>0</v>
      </c>
      <c r="K59" s="24">
        <f t="shared" si="22"/>
        <v>0</v>
      </c>
    </row>
    <row r="60" spans="2:11" ht="15.75" thickBot="1" x14ac:dyDescent="0.3">
      <c r="B60" s="123"/>
      <c r="C60" s="62"/>
      <c r="D60" s="21"/>
      <c r="E60" s="69" t="s">
        <v>45</v>
      </c>
      <c r="F60" s="47">
        <f>SUM(F50:F59)</f>
        <v>0</v>
      </c>
      <c r="G60" s="45" t="s">
        <v>37</v>
      </c>
      <c r="H60" s="46">
        <f>SUM(H50:H59)</f>
        <v>0</v>
      </c>
      <c r="I60" s="22"/>
      <c r="J60" s="22"/>
      <c r="K60" s="30">
        <f>SUM(K50:K59)</f>
        <v>0</v>
      </c>
    </row>
    <row r="61" spans="2:11" x14ac:dyDescent="0.25">
      <c r="B61" s="123"/>
      <c r="C61" s="120" t="s">
        <v>39</v>
      </c>
      <c r="D61" s="120"/>
      <c r="E61" s="121"/>
      <c r="F61" s="57">
        <f>ROUNDDOWN(SUM(K50:K59),0)</f>
        <v>0</v>
      </c>
      <c r="G61" s="23" t="s">
        <v>37</v>
      </c>
      <c r="H61" s="48">
        <f>ROUNDDOWN(SUM(K50:K59),0)*G50</f>
        <v>0</v>
      </c>
      <c r="I61" s="22"/>
    </row>
    <row r="62" spans="2:11" x14ac:dyDescent="0.25">
      <c r="B62" s="123"/>
      <c r="C62" s="115" t="s">
        <v>70</v>
      </c>
      <c r="D62" s="73"/>
      <c r="E62" s="73"/>
      <c r="F62" s="44">
        <f>J62</f>
        <v>0</v>
      </c>
      <c r="G62" s="42">
        <v>3.4299999999999997E-2</v>
      </c>
      <c r="H62" s="29">
        <f>G62*F62</f>
        <v>0</v>
      </c>
      <c r="I62" s="22">
        <f t="shared" si="19"/>
        <v>0</v>
      </c>
      <c r="J62" s="28">
        <f>INT(I62)</f>
        <v>0</v>
      </c>
      <c r="K62" s="24">
        <f>I62-J62</f>
        <v>0</v>
      </c>
    </row>
    <row r="63" spans="2:11" x14ac:dyDescent="0.25">
      <c r="B63" s="123"/>
      <c r="C63" s="116"/>
      <c r="D63" s="73"/>
      <c r="E63" s="73"/>
      <c r="F63" s="44">
        <f>J63</f>
        <v>0</v>
      </c>
      <c r="G63" s="42">
        <v>3.4299999999999997E-2</v>
      </c>
      <c r="H63" s="29">
        <f>G63*F63</f>
        <v>0</v>
      </c>
      <c r="I63" s="22">
        <f t="shared" si="19"/>
        <v>0</v>
      </c>
      <c r="J63" s="28">
        <f>INT(I63)</f>
        <v>0</v>
      </c>
      <c r="K63" s="24">
        <f>I63-J63</f>
        <v>0</v>
      </c>
    </row>
    <row r="64" spans="2:11" x14ac:dyDescent="0.25">
      <c r="B64" s="123"/>
      <c r="C64" s="116"/>
      <c r="D64" s="73"/>
      <c r="E64" s="73"/>
      <c r="F64" s="44">
        <f t="shared" ref="F64:F71" si="24">J64</f>
        <v>0</v>
      </c>
      <c r="G64" s="42">
        <v>3.4299999999999997E-2</v>
      </c>
      <c r="H64" s="29">
        <f>G64*F64</f>
        <v>0</v>
      </c>
      <c r="I64" s="22">
        <f t="shared" si="19"/>
        <v>0</v>
      </c>
      <c r="J64" s="28">
        <f t="shared" ref="J64:J71" si="25">INT(I64)</f>
        <v>0</v>
      </c>
      <c r="K64" s="24">
        <f t="shared" ref="K64:K71" si="26">I64-J64</f>
        <v>0</v>
      </c>
    </row>
    <row r="65" spans="2:11" x14ac:dyDescent="0.25">
      <c r="B65" s="123"/>
      <c r="C65" s="116"/>
      <c r="D65" s="73"/>
      <c r="E65" s="73"/>
      <c r="F65" s="44">
        <f t="shared" si="24"/>
        <v>0</v>
      </c>
      <c r="G65" s="42">
        <v>3.4299999999999997E-2</v>
      </c>
      <c r="H65" s="29">
        <f t="shared" ref="H65:H69" si="27">G65*F65</f>
        <v>0</v>
      </c>
      <c r="I65" s="22">
        <f t="shared" si="19"/>
        <v>0</v>
      </c>
      <c r="J65" s="28">
        <f t="shared" si="25"/>
        <v>0</v>
      </c>
      <c r="K65" s="24">
        <f t="shared" si="26"/>
        <v>0</v>
      </c>
    </row>
    <row r="66" spans="2:11" x14ac:dyDescent="0.25">
      <c r="B66" s="123"/>
      <c r="C66" s="116"/>
      <c r="D66" s="73"/>
      <c r="E66" s="73"/>
      <c r="F66" s="44">
        <f t="shared" si="24"/>
        <v>0</v>
      </c>
      <c r="G66" s="42">
        <v>3.4299999999999997E-2</v>
      </c>
      <c r="H66" s="29">
        <f t="shared" si="27"/>
        <v>0</v>
      </c>
      <c r="I66" s="22">
        <f t="shared" si="19"/>
        <v>0</v>
      </c>
      <c r="J66" s="28">
        <f t="shared" si="25"/>
        <v>0</v>
      </c>
      <c r="K66" s="24">
        <f t="shared" si="26"/>
        <v>0</v>
      </c>
    </row>
    <row r="67" spans="2:11" x14ac:dyDescent="0.25">
      <c r="B67" s="123"/>
      <c r="C67" s="116"/>
      <c r="D67" s="73"/>
      <c r="E67" s="73"/>
      <c r="F67" s="44">
        <f t="shared" si="24"/>
        <v>0</v>
      </c>
      <c r="G67" s="42">
        <v>3.4299999999999997E-2</v>
      </c>
      <c r="H67" s="29">
        <f t="shared" si="27"/>
        <v>0</v>
      </c>
      <c r="I67" s="22">
        <f t="shared" si="19"/>
        <v>0</v>
      </c>
      <c r="J67" s="28">
        <f t="shared" si="25"/>
        <v>0</v>
      </c>
      <c r="K67" s="24">
        <f t="shared" si="26"/>
        <v>0</v>
      </c>
    </row>
    <row r="68" spans="2:11" x14ac:dyDescent="0.25">
      <c r="B68" s="123"/>
      <c r="C68" s="116"/>
      <c r="D68" s="73"/>
      <c r="E68" s="73"/>
      <c r="F68" s="44">
        <f t="shared" si="24"/>
        <v>0</v>
      </c>
      <c r="G68" s="42">
        <v>3.4299999999999997E-2</v>
      </c>
      <c r="H68" s="29">
        <f t="shared" si="27"/>
        <v>0</v>
      </c>
      <c r="I68" s="22">
        <f t="shared" si="19"/>
        <v>0</v>
      </c>
      <c r="J68" s="28">
        <f t="shared" si="25"/>
        <v>0</v>
      </c>
      <c r="K68" s="24">
        <f t="shared" si="26"/>
        <v>0</v>
      </c>
    </row>
    <row r="69" spans="2:11" x14ac:dyDescent="0.25">
      <c r="B69" s="123"/>
      <c r="C69" s="116"/>
      <c r="D69" s="73"/>
      <c r="E69" s="73"/>
      <c r="F69" s="44">
        <f t="shared" si="24"/>
        <v>0</v>
      </c>
      <c r="G69" s="42">
        <v>3.4299999999999997E-2</v>
      </c>
      <c r="H69" s="29">
        <f t="shared" si="27"/>
        <v>0</v>
      </c>
      <c r="I69" s="22">
        <f t="shared" si="19"/>
        <v>0</v>
      </c>
      <c r="J69" s="28">
        <f t="shared" si="25"/>
        <v>0</v>
      </c>
      <c r="K69" s="24">
        <f t="shared" si="26"/>
        <v>0</v>
      </c>
    </row>
    <row r="70" spans="2:11" x14ac:dyDescent="0.25">
      <c r="B70" s="123"/>
      <c r="C70" s="116"/>
      <c r="D70" s="73"/>
      <c r="E70" s="73"/>
      <c r="F70" s="44">
        <f t="shared" si="24"/>
        <v>0</v>
      </c>
      <c r="G70" s="42">
        <v>3.4299999999999997E-2</v>
      </c>
      <c r="H70" s="29">
        <f>G70*F70</f>
        <v>0</v>
      </c>
      <c r="I70" s="22">
        <f t="shared" si="19"/>
        <v>0</v>
      </c>
      <c r="J70" s="28">
        <f t="shared" si="25"/>
        <v>0</v>
      </c>
      <c r="K70" s="24">
        <f t="shared" si="26"/>
        <v>0</v>
      </c>
    </row>
    <row r="71" spans="2:11" ht="15.75" thickBot="1" x14ac:dyDescent="0.3">
      <c r="B71" s="123"/>
      <c r="C71" s="117"/>
      <c r="D71" s="73"/>
      <c r="E71" s="73"/>
      <c r="F71" s="44">
        <f t="shared" si="24"/>
        <v>0</v>
      </c>
      <c r="G71" s="42">
        <v>3.4299999999999997E-2</v>
      </c>
      <c r="H71" s="29">
        <f>G71*F71</f>
        <v>0</v>
      </c>
      <c r="I71" s="22">
        <f t="shared" si="19"/>
        <v>0</v>
      </c>
      <c r="J71" s="28">
        <f t="shared" si="25"/>
        <v>0</v>
      </c>
      <c r="K71" s="24">
        <f t="shared" si="26"/>
        <v>0</v>
      </c>
    </row>
    <row r="72" spans="2:11" ht="15.75" thickBot="1" x14ac:dyDescent="0.3">
      <c r="B72" s="123"/>
      <c r="C72" s="62"/>
      <c r="D72" s="21"/>
      <c r="E72" s="69" t="s">
        <v>45</v>
      </c>
      <c r="F72" s="47">
        <f>SUM(F62:F71)</f>
        <v>0</v>
      </c>
      <c r="G72" s="45" t="s">
        <v>37</v>
      </c>
      <c r="H72" s="46">
        <f>SUM(H62:H71)</f>
        <v>0</v>
      </c>
      <c r="I72" s="22"/>
      <c r="J72" s="22"/>
      <c r="K72" s="30">
        <f>SUM(K62:K71)</f>
        <v>0</v>
      </c>
    </row>
    <row r="73" spans="2:11" x14ac:dyDescent="0.25">
      <c r="B73" s="124"/>
      <c r="C73" s="120" t="s">
        <v>39</v>
      </c>
      <c r="D73" s="120"/>
      <c r="E73" s="121"/>
      <c r="F73" s="57">
        <f>ROUNDDOWN(SUM(K62:K71),0)</f>
        <v>0</v>
      </c>
      <c r="G73" s="23" t="s">
        <v>37</v>
      </c>
      <c r="H73" s="48">
        <f>ROUNDDOWN(SUM(K62:K71),0)*G62</f>
        <v>0</v>
      </c>
      <c r="I73" s="22"/>
    </row>
    <row r="74" spans="2:11" x14ac:dyDescent="0.25">
      <c r="B74" s="122" t="s">
        <v>76</v>
      </c>
      <c r="C74" s="167" t="s">
        <v>69</v>
      </c>
      <c r="D74" s="107"/>
      <c r="E74" s="107"/>
      <c r="F74" s="108">
        <f>J74</f>
        <v>0</v>
      </c>
      <c r="G74" s="109">
        <v>3.3500000000000002E-2</v>
      </c>
      <c r="H74" s="29">
        <f>G74*F74</f>
        <v>0</v>
      </c>
      <c r="I74" s="22">
        <f t="shared" si="19"/>
        <v>0</v>
      </c>
      <c r="J74" s="28">
        <f>INT(I74)</f>
        <v>0</v>
      </c>
      <c r="K74" s="24">
        <f>I74-J74</f>
        <v>0</v>
      </c>
    </row>
    <row r="75" spans="2:11" x14ac:dyDescent="0.25">
      <c r="B75" s="123"/>
      <c r="C75" s="168"/>
      <c r="D75" s="107"/>
      <c r="E75" s="107"/>
      <c r="F75" s="108">
        <f>J75</f>
        <v>0</v>
      </c>
      <c r="G75" s="109">
        <v>3.3500000000000002E-2</v>
      </c>
      <c r="H75" s="29">
        <f>G75*F75</f>
        <v>0</v>
      </c>
      <c r="I75" s="22">
        <f t="shared" si="19"/>
        <v>0</v>
      </c>
      <c r="J75" s="28">
        <f>INT(I75)</f>
        <v>0</v>
      </c>
      <c r="K75" s="24">
        <f>I75-J75</f>
        <v>0</v>
      </c>
    </row>
    <row r="76" spans="2:11" x14ac:dyDescent="0.25">
      <c r="B76" s="123"/>
      <c r="C76" s="168"/>
      <c r="D76" s="107"/>
      <c r="E76" s="107"/>
      <c r="F76" s="108">
        <f>J76</f>
        <v>0</v>
      </c>
      <c r="G76" s="109">
        <v>3.3500000000000002E-2</v>
      </c>
      <c r="H76" s="29">
        <f>G76*F76</f>
        <v>0</v>
      </c>
      <c r="I76" s="22">
        <f t="shared" si="19"/>
        <v>0</v>
      </c>
      <c r="J76" s="28">
        <f t="shared" ref="J76:J83" si="28">INT(I76)</f>
        <v>0</v>
      </c>
      <c r="K76" s="24">
        <f t="shared" ref="K76:K83" si="29">I76-J76</f>
        <v>0</v>
      </c>
    </row>
    <row r="77" spans="2:11" x14ac:dyDescent="0.25">
      <c r="B77" s="123"/>
      <c r="C77" s="168"/>
      <c r="D77" s="107"/>
      <c r="E77" s="107"/>
      <c r="F77" s="108">
        <f t="shared" ref="F77:F81" si="30">J77</f>
        <v>0</v>
      </c>
      <c r="G77" s="109">
        <v>3.3500000000000002E-2</v>
      </c>
      <c r="H77" s="29">
        <f t="shared" ref="H77:H81" si="31">G77*F77</f>
        <v>0</v>
      </c>
      <c r="I77" s="22">
        <f t="shared" si="19"/>
        <v>0</v>
      </c>
      <c r="J77" s="28">
        <f t="shared" si="28"/>
        <v>0</v>
      </c>
      <c r="K77" s="24">
        <f t="shared" si="29"/>
        <v>0</v>
      </c>
    </row>
    <row r="78" spans="2:11" x14ac:dyDescent="0.25">
      <c r="B78" s="123"/>
      <c r="C78" s="168"/>
      <c r="D78" s="107"/>
      <c r="E78" s="107"/>
      <c r="F78" s="108">
        <f t="shared" si="30"/>
        <v>0</v>
      </c>
      <c r="G78" s="109">
        <v>3.3500000000000002E-2</v>
      </c>
      <c r="H78" s="29">
        <f t="shared" si="31"/>
        <v>0</v>
      </c>
      <c r="I78" s="22">
        <f t="shared" si="19"/>
        <v>0</v>
      </c>
      <c r="J78" s="28">
        <f t="shared" si="28"/>
        <v>0</v>
      </c>
      <c r="K78" s="24">
        <f t="shared" si="29"/>
        <v>0</v>
      </c>
    </row>
    <row r="79" spans="2:11" x14ac:dyDescent="0.25">
      <c r="B79" s="123"/>
      <c r="C79" s="168"/>
      <c r="D79" s="107"/>
      <c r="E79" s="107"/>
      <c r="F79" s="108">
        <f t="shared" si="30"/>
        <v>0</v>
      </c>
      <c r="G79" s="109">
        <v>3.3500000000000002E-2</v>
      </c>
      <c r="H79" s="29">
        <f t="shared" si="31"/>
        <v>0</v>
      </c>
      <c r="I79" s="22">
        <f t="shared" si="19"/>
        <v>0</v>
      </c>
      <c r="J79" s="28">
        <f t="shared" ref="J79:J81" si="32">INT(I79)</f>
        <v>0</v>
      </c>
      <c r="K79" s="24">
        <f t="shared" ref="K79:K81" si="33">I79-J79</f>
        <v>0</v>
      </c>
    </row>
    <row r="80" spans="2:11" x14ac:dyDescent="0.25">
      <c r="B80" s="123"/>
      <c r="C80" s="168"/>
      <c r="D80" s="107"/>
      <c r="E80" s="107"/>
      <c r="F80" s="108">
        <f t="shared" si="30"/>
        <v>0</v>
      </c>
      <c r="G80" s="109">
        <v>3.3500000000000002E-2</v>
      </c>
      <c r="H80" s="29">
        <f t="shared" si="31"/>
        <v>0</v>
      </c>
      <c r="I80" s="22">
        <f t="shared" si="19"/>
        <v>0</v>
      </c>
      <c r="J80" s="28">
        <f t="shared" si="32"/>
        <v>0</v>
      </c>
      <c r="K80" s="24">
        <f t="shared" si="33"/>
        <v>0</v>
      </c>
    </row>
    <row r="81" spans="2:11" x14ac:dyDescent="0.25">
      <c r="B81" s="123"/>
      <c r="C81" s="168"/>
      <c r="D81" s="107"/>
      <c r="E81" s="107"/>
      <c r="F81" s="108">
        <f t="shared" si="30"/>
        <v>0</v>
      </c>
      <c r="G81" s="109">
        <v>3.3500000000000002E-2</v>
      </c>
      <c r="H81" s="29">
        <f t="shared" si="31"/>
        <v>0</v>
      </c>
      <c r="I81" s="22">
        <f t="shared" si="19"/>
        <v>0</v>
      </c>
      <c r="J81" s="28">
        <f t="shared" si="32"/>
        <v>0</v>
      </c>
      <c r="K81" s="24">
        <f t="shared" si="33"/>
        <v>0</v>
      </c>
    </row>
    <row r="82" spans="2:11" x14ac:dyDescent="0.25">
      <c r="B82" s="123"/>
      <c r="C82" s="168"/>
      <c r="D82" s="107"/>
      <c r="E82" s="107"/>
      <c r="F82" s="108">
        <f>J82</f>
        <v>0</v>
      </c>
      <c r="G82" s="109">
        <v>3.3500000000000002E-2</v>
      </c>
      <c r="H82" s="29">
        <f>G82*F82</f>
        <v>0</v>
      </c>
      <c r="I82" s="22">
        <f t="shared" si="19"/>
        <v>0</v>
      </c>
      <c r="J82" s="28">
        <f t="shared" si="28"/>
        <v>0</v>
      </c>
      <c r="K82" s="24">
        <f t="shared" si="29"/>
        <v>0</v>
      </c>
    </row>
    <row r="83" spans="2:11" ht="15.75" thickBot="1" x14ac:dyDescent="0.3">
      <c r="B83" s="123"/>
      <c r="C83" s="169"/>
      <c r="D83" s="107"/>
      <c r="E83" s="107"/>
      <c r="F83" s="108">
        <f>J83</f>
        <v>0</v>
      </c>
      <c r="G83" s="109">
        <v>3.3500000000000002E-2</v>
      </c>
      <c r="H83" s="29">
        <f>G83*F83</f>
        <v>0</v>
      </c>
      <c r="I83" s="22">
        <f t="shared" si="19"/>
        <v>0</v>
      </c>
      <c r="J83" s="28">
        <f t="shared" si="28"/>
        <v>0</v>
      </c>
      <c r="K83" s="24">
        <f t="shared" si="29"/>
        <v>0</v>
      </c>
    </row>
    <row r="84" spans="2:11" ht="15.75" thickBot="1" x14ac:dyDescent="0.3">
      <c r="B84" s="123"/>
      <c r="C84" s="62"/>
      <c r="D84" s="21"/>
      <c r="E84" s="69" t="s">
        <v>45</v>
      </c>
      <c r="F84" s="47">
        <f>SUM(F74:F83)</f>
        <v>0</v>
      </c>
      <c r="G84" s="45" t="s">
        <v>37</v>
      </c>
      <c r="H84" s="46">
        <f>SUM(H74:H83)</f>
        <v>0</v>
      </c>
      <c r="I84" s="22"/>
      <c r="J84" s="22"/>
      <c r="K84" s="30">
        <f>SUM(K74:K83)</f>
        <v>0</v>
      </c>
    </row>
    <row r="85" spans="2:11" x14ac:dyDescent="0.25">
      <c r="B85" s="123"/>
      <c r="C85" s="120" t="s">
        <v>39</v>
      </c>
      <c r="D85" s="120"/>
      <c r="E85" s="121"/>
      <c r="F85" s="57">
        <f>ROUNDDOWN(SUM(K74:K83),0)</f>
        <v>0</v>
      </c>
      <c r="G85" s="23" t="s">
        <v>37</v>
      </c>
      <c r="H85" s="48">
        <f>ROUNDDOWN(SUM(K74:K83),0)*G74</f>
        <v>0</v>
      </c>
      <c r="I85" s="22"/>
    </row>
    <row r="86" spans="2:11" x14ac:dyDescent="0.25">
      <c r="B86" s="123"/>
      <c r="C86" s="167" t="s">
        <v>70</v>
      </c>
      <c r="D86" s="107"/>
      <c r="E86" s="107"/>
      <c r="F86" s="108">
        <f>J86</f>
        <v>0</v>
      </c>
      <c r="G86" s="109">
        <v>2.58E-2</v>
      </c>
      <c r="H86" s="29">
        <f>G86*F86</f>
        <v>0</v>
      </c>
      <c r="I86" s="22">
        <f t="shared" si="19"/>
        <v>0</v>
      </c>
      <c r="J86" s="28">
        <f>INT(I86)</f>
        <v>0</v>
      </c>
      <c r="K86" s="24">
        <f>I86-J86</f>
        <v>0</v>
      </c>
    </row>
    <row r="87" spans="2:11" x14ac:dyDescent="0.25">
      <c r="B87" s="123"/>
      <c r="C87" s="168"/>
      <c r="D87" s="107"/>
      <c r="E87" s="107"/>
      <c r="F87" s="108">
        <f>J87</f>
        <v>0</v>
      </c>
      <c r="G87" s="109">
        <v>2.58E-2</v>
      </c>
      <c r="H87" s="29">
        <f>G87*F87</f>
        <v>0</v>
      </c>
      <c r="I87" s="22">
        <f t="shared" si="19"/>
        <v>0</v>
      </c>
      <c r="J87" s="28">
        <f>INT(I87)</f>
        <v>0</v>
      </c>
      <c r="K87" s="24">
        <f>I87-J87</f>
        <v>0</v>
      </c>
    </row>
    <row r="88" spans="2:11" x14ac:dyDescent="0.25">
      <c r="B88" s="123"/>
      <c r="C88" s="168"/>
      <c r="D88" s="107"/>
      <c r="E88" s="107"/>
      <c r="F88" s="108">
        <f>J88</f>
        <v>0</v>
      </c>
      <c r="G88" s="109">
        <v>2.58E-2</v>
      </c>
      <c r="H88" s="29">
        <f>G88*F88</f>
        <v>0</v>
      </c>
      <c r="I88" s="22">
        <f t="shared" si="19"/>
        <v>0</v>
      </c>
      <c r="J88" s="28">
        <f t="shared" ref="J88:J95" si="34">INT(I88)</f>
        <v>0</v>
      </c>
      <c r="K88" s="24">
        <f t="shared" ref="K88:K95" si="35">I88-J88</f>
        <v>0</v>
      </c>
    </row>
    <row r="89" spans="2:11" x14ac:dyDescent="0.25">
      <c r="B89" s="123"/>
      <c r="C89" s="168"/>
      <c r="D89" s="107"/>
      <c r="E89" s="107"/>
      <c r="F89" s="108">
        <f t="shared" ref="F89:F93" si="36">J89</f>
        <v>0</v>
      </c>
      <c r="G89" s="109">
        <v>2.58E-2</v>
      </c>
      <c r="H89" s="29">
        <f t="shared" ref="H89:H93" si="37">G89*F89</f>
        <v>0</v>
      </c>
      <c r="I89" s="22">
        <f t="shared" si="19"/>
        <v>0</v>
      </c>
      <c r="J89" s="28">
        <f t="shared" si="34"/>
        <v>0</v>
      </c>
      <c r="K89" s="24">
        <f t="shared" si="35"/>
        <v>0</v>
      </c>
    </row>
    <row r="90" spans="2:11" x14ac:dyDescent="0.25">
      <c r="B90" s="123"/>
      <c r="C90" s="168"/>
      <c r="D90" s="107"/>
      <c r="E90" s="107"/>
      <c r="F90" s="108">
        <f t="shared" si="36"/>
        <v>0</v>
      </c>
      <c r="G90" s="109">
        <v>2.58E-2</v>
      </c>
      <c r="H90" s="29">
        <f t="shared" si="37"/>
        <v>0</v>
      </c>
      <c r="I90" s="22">
        <f t="shared" si="19"/>
        <v>0</v>
      </c>
      <c r="J90" s="28">
        <f t="shared" si="34"/>
        <v>0</v>
      </c>
      <c r="K90" s="24">
        <f t="shared" si="35"/>
        <v>0</v>
      </c>
    </row>
    <row r="91" spans="2:11" x14ac:dyDescent="0.25">
      <c r="B91" s="123"/>
      <c r="C91" s="168"/>
      <c r="D91" s="107"/>
      <c r="E91" s="107"/>
      <c r="F91" s="108">
        <f t="shared" si="36"/>
        <v>0</v>
      </c>
      <c r="G91" s="109">
        <v>2.58E-2</v>
      </c>
      <c r="H91" s="29">
        <f t="shared" si="37"/>
        <v>0</v>
      </c>
      <c r="I91" s="22">
        <f t="shared" si="19"/>
        <v>0</v>
      </c>
      <c r="J91" s="28">
        <f t="shared" ref="J91:J93" si="38">INT(I91)</f>
        <v>0</v>
      </c>
      <c r="K91" s="24">
        <f t="shared" ref="K91:K93" si="39">I91-J91</f>
        <v>0</v>
      </c>
    </row>
    <row r="92" spans="2:11" x14ac:dyDescent="0.25">
      <c r="B92" s="123"/>
      <c r="C92" s="168"/>
      <c r="D92" s="107"/>
      <c r="E92" s="107"/>
      <c r="F92" s="108">
        <f t="shared" si="36"/>
        <v>0</v>
      </c>
      <c r="G92" s="109">
        <v>2.58E-2</v>
      </c>
      <c r="H92" s="29">
        <f t="shared" si="37"/>
        <v>0</v>
      </c>
      <c r="I92" s="22">
        <f t="shared" si="19"/>
        <v>0</v>
      </c>
      <c r="J92" s="28">
        <f t="shared" si="38"/>
        <v>0</v>
      </c>
      <c r="K92" s="24">
        <f t="shared" si="39"/>
        <v>0</v>
      </c>
    </row>
    <row r="93" spans="2:11" x14ac:dyDescent="0.25">
      <c r="B93" s="123"/>
      <c r="C93" s="168"/>
      <c r="D93" s="107"/>
      <c r="E93" s="107"/>
      <c r="F93" s="108">
        <f t="shared" si="36"/>
        <v>0</v>
      </c>
      <c r="G93" s="109">
        <v>2.58E-2</v>
      </c>
      <c r="H93" s="29">
        <f t="shared" si="37"/>
        <v>0</v>
      </c>
      <c r="I93" s="22">
        <f t="shared" si="19"/>
        <v>0</v>
      </c>
      <c r="J93" s="28">
        <f t="shared" si="38"/>
        <v>0</v>
      </c>
      <c r="K93" s="24">
        <f t="shared" si="39"/>
        <v>0</v>
      </c>
    </row>
    <row r="94" spans="2:11" x14ac:dyDescent="0.25">
      <c r="B94" s="123"/>
      <c r="C94" s="168"/>
      <c r="D94" s="107"/>
      <c r="E94" s="107"/>
      <c r="F94" s="108">
        <f>J94</f>
        <v>0</v>
      </c>
      <c r="G94" s="109">
        <v>2.58E-2</v>
      </c>
      <c r="H94" s="29">
        <f>G94*F94</f>
        <v>0</v>
      </c>
      <c r="I94" s="22">
        <f t="shared" si="19"/>
        <v>0</v>
      </c>
      <c r="J94" s="28">
        <f t="shared" si="34"/>
        <v>0</v>
      </c>
      <c r="K94" s="24">
        <f t="shared" si="35"/>
        <v>0</v>
      </c>
    </row>
    <row r="95" spans="2:11" ht="15.75" thickBot="1" x14ac:dyDescent="0.3">
      <c r="B95" s="123"/>
      <c r="C95" s="169"/>
      <c r="D95" s="107"/>
      <c r="E95" s="107"/>
      <c r="F95" s="108">
        <f>J95</f>
        <v>0</v>
      </c>
      <c r="G95" s="109">
        <v>2.58E-2</v>
      </c>
      <c r="H95" s="29">
        <f>G95*F95</f>
        <v>0</v>
      </c>
      <c r="I95" s="22">
        <f t="shared" si="19"/>
        <v>0</v>
      </c>
      <c r="J95" s="28">
        <f t="shared" si="34"/>
        <v>0</v>
      </c>
      <c r="K95" s="24">
        <f t="shared" si="35"/>
        <v>0</v>
      </c>
    </row>
    <row r="96" spans="2:11" ht="15.75" thickBot="1" x14ac:dyDescent="0.3">
      <c r="B96" s="123"/>
      <c r="C96" s="62"/>
      <c r="D96" s="21"/>
      <c r="E96" s="69" t="s">
        <v>45</v>
      </c>
      <c r="F96" s="47">
        <f>SUM(F86:F95)</f>
        <v>0</v>
      </c>
      <c r="G96" s="45" t="s">
        <v>37</v>
      </c>
      <c r="H96" s="46">
        <f>SUM(H86:H95)</f>
        <v>0</v>
      </c>
      <c r="I96" s="22"/>
      <c r="J96" s="22"/>
      <c r="K96" s="30">
        <f>SUM(K86:K95)</f>
        <v>0</v>
      </c>
    </row>
    <row r="97" spans="2:11" x14ac:dyDescent="0.25">
      <c r="B97" s="124"/>
      <c r="C97" s="120" t="s">
        <v>39</v>
      </c>
      <c r="D97" s="120"/>
      <c r="E97" s="121"/>
      <c r="F97" s="57">
        <f>ROUNDDOWN(SUM(K86:K95),0)</f>
        <v>0</v>
      </c>
      <c r="G97" s="23" t="s">
        <v>37</v>
      </c>
      <c r="H97" s="56">
        <f>ROUNDDOWN(SUM(K86:K95),0)*G86</f>
        <v>0</v>
      </c>
    </row>
    <row r="98" spans="2:11" s="81" customFormat="1" x14ac:dyDescent="0.25">
      <c r="B98" s="122" t="s">
        <v>7</v>
      </c>
      <c r="C98" s="115" t="s">
        <v>69</v>
      </c>
      <c r="D98" s="73"/>
      <c r="E98" s="73"/>
      <c r="F98" s="44">
        <f>J98</f>
        <v>0</v>
      </c>
      <c r="G98" s="42">
        <v>2.23E-2</v>
      </c>
      <c r="H98" s="29">
        <f>G98*F98</f>
        <v>0</v>
      </c>
      <c r="I98" s="22">
        <f t="shared" ref="I98:I107" si="40">IF((E98-D98)=0,0, (E98+1-D98)/30)</f>
        <v>0</v>
      </c>
      <c r="J98" s="28">
        <f>INT(I98)</f>
        <v>0</v>
      </c>
      <c r="K98" s="24">
        <f>I98-J98</f>
        <v>0</v>
      </c>
    </row>
    <row r="99" spans="2:11" s="81" customFormat="1" x14ac:dyDescent="0.25">
      <c r="B99" s="123"/>
      <c r="C99" s="116"/>
      <c r="D99" s="73"/>
      <c r="E99" s="73"/>
      <c r="F99" s="44">
        <f>J99</f>
        <v>0</v>
      </c>
      <c r="G99" s="42">
        <v>2.23E-2</v>
      </c>
      <c r="H99" s="29">
        <f>G99*F99</f>
        <v>0</v>
      </c>
      <c r="I99" s="22">
        <f t="shared" si="40"/>
        <v>0</v>
      </c>
      <c r="J99" s="28">
        <f>INT(I99)</f>
        <v>0</v>
      </c>
      <c r="K99" s="24">
        <f>I99-J99</f>
        <v>0</v>
      </c>
    </row>
    <row r="100" spans="2:11" s="81" customFormat="1" x14ac:dyDescent="0.25">
      <c r="B100" s="123"/>
      <c r="C100" s="116"/>
      <c r="D100" s="73"/>
      <c r="E100" s="73"/>
      <c r="F100" s="44">
        <f>J100</f>
        <v>0</v>
      </c>
      <c r="G100" s="42">
        <v>2.23E-2</v>
      </c>
      <c r="H100" s="29">
        <f>G100*F100</f>
        <v>0</v>
      </c>
      <c r="I100" s="22">
        <f t="shared" si="40"/>
        <v>0</v>
      </c>
      <c r="J100" s="28">
        <f t="shared" ref="J100:J107" si="41">INT(I100)</f>
        <v>0</v>
      </c>
      <c r="K100" s="24">
        <f t="shared" ref="K100:K107" si="42">I100-J100</f>
        <v>0</v>
      </c>
    </row>
    <row r="101" spans="2:11" s="81" customFormat="1" x14ac:dyDescent="0.25">
      <c r="B101" s="123"/>
      <c r="C101" s="116"/>
      <c r="D101" s="73"/>
      <c r="E101" s="73"/>
      <c r="F101" s="44">
        <f t="shared" ref="F101:F105" si="43">J101</f>
        <v>0</v>
      </c>
      <c r="G101" s="42">
        <v>2.23E-2</v>
      </c>
      <c r="H101" s="29">
        <f t="shared" ref="H101:H105" si="44">G101*F101</f>
        <v>0</v>
      </c>
      <c r="I101" s="22">
        <f t="shared" si="40"/>
        <v>0</v>
      </c>
      <c r="J101" s="28">
        <f t="shared" si="41"/>
        <v>0</v>
      </c>
      <c r="K101" s="24">
        <f t="shared" si="42"/>
        <v>0</v>
      </c>
    </row>
    <row r="102" spans="2:11" s="81" customFormat="1" x14ac:dyDescent="0.25">
      <c r="B102" s="123"/>
      <c r="C102" s="116"/>
      <c r="D102" s="73"/>
      <c r="E102" s="73"/>
      <c r="F102" s="44">
        <f t="shared" si="43"/>
        <v>0</v>
      </c>
      <c r="G102" s="42">
        <v>2.23E-2</v>
      </c>
      <c r="H102" s="29">
        <f t="shared" si="44"/>
        <v>0</v>
      </c>
      <c r="I102" s="22">
        <f t="shared" si="40"/>
        <v>0</v>
      </c>
      <c r="J102" s="28">
        <f t="shared" si="41"/>
        <v>0</v>
      </c>
      <c r="K102" s="24">
        <f t="shared" si="42"/>
        <v>0</v>
      </c>
    </row>
    <row r="103" spans="2:11" s="81" customFormat="1" x14ac:dyDescent="0.25">
      <c r="B103" s="123"/>
      <c r="C103" s="116"/>
      <c r="D103" s="73"/>
      <c r="E103" s="73"/>
      <c r="F103" s="44">
        <f t="shared" si="43"/>
        <v>0</v>
      </c>
      <c r="G103" s="42">
        <v>2.23E-2</v>
      </c>
      <c r="H103" s="29">
        <f t="shared" si="44"/>
        <v>0</v>
      </c>
      <c r="I103" s="22">
        <f t="shared" si="40"/>
        <v>0</v>
      </c>
      <c r="J103" s="28">
        <f t="shared" si="41"/>
        <v>0</v>
      </c>
      <c r="K103" s="24">
        <f t="shared" si="42"/>
        <v>0</v>
      </c>
    </row>
    <row r="104" spans="2:11" s="81" customFormat="1" x14ac:dyDescent="0.25">
      <c r="B104" s="123"/>
      <c r="C104" s="116"/>
      <c r="D104" s="73"/>
      <c r="E104" s="73"/>
      <c r="F104" s="44">
        <f t="shared" si="43"/>
        <v>0</v>
      </c>
      <c r="G104" s="42">
        <v>2.23E-2</v>
      </c>
      <c r="H104" s="29">
        <f t="shared" si="44"/>
        <v>0</v>
      </c>
      <c r="I104" s="22">
        <f t="shared" si="40"/>
        <v>0</v>
      </c>
      <c r="J104" s="28">
        <f t="shared" si="41"/>
        <v>0</v>
      </c>
      <c r="K104" s="24">
        <f t="shared" si="42"/>
        <v>0</v>
      </c>
    </row>
    <row r="105" spans="2:11" s="81" customFormat="1" x14ac:dyDescent="0.25">
      <c r="B105" s="123"/>
      <c r="C105" s="116"/>
      <c r="D105" s="73"/>
      <c r="E105" s="73"/>
      <c r="F105" s="44">
        <f t="shared" si="43"/>
        <v>0</v>
      </c>
      <c r="G105" s="42">
        <v>2.23E-2</v>
      </c>
      <c r="H105" s="29">
        <f t="shared" si="44"/>
        <v>0</v>
      </c>
      <c r="I105" s="22">
        <f t="shared" si="40"/>
        <v>0</v>
      </c>
      <c r="J105" s="28">
        <f t="shared" si="41"/>
        <v>0</v>
      </c>
      <c r="K105" s="24">
        <f t="shared" si="42"/>
        <v>0</v>
      </c>
    </row>
    <row r="106" spans="2:11" s="81" customFormat="1" x14ac:dyDescent="0.25">
      <c r="B106" s="123"/>
      <c r="C106" s="116"/>
      <c r="D106" s="73"/>
      <c r="E106" s="73"/>
      <c r="F106" s="44">
        <f>J106</f>
        <v>0</v>
      </c>
      <c r="G106" s="42">
        <v>2.23E-2</v>
      </c>
      <c r="H106" s="29">
        <f>G106*F106</f>
        <v>0</v>
      </c>
      <c r="I106" s="22">
        <f t="shared" si="40"/>
        <v>0</v>
      </c>
      <c r="J106" s="28">
        <f t="shared" si="41"/>
        <v>0</v>
      </c>
      <c r="K106" s="24">
        <f t="shared" si="42"/>
        <v>0</v>
      </c>
    </row>
    <row r="107" spans="2:11" s="81" customFormat="1" ht="15.75" thickBot="1" x14ac:dyDescent="0.3">
      <c r="B107" s="123"/>
      <c r="C107" s="117"/>
      <c r="D107" s="73"/>
      <c r="E107" s="73"/>
      <c r="F107" s="44">
        <f>J107</f>
        <v>0</v>
      </c>
      <c r="G107" s="42">
        <v>2.23E-2</v>
      </c>
      <c r="H107" s="29">
        <f>G107*F107</f>
        <v>0</v>
      </c>
      <c r="I107" s="22">
        <f t="shared" si="40"/>
        <v>0</v>
      </c>
      <c r="J107" s="28">
        <f t="shared" si="41"/>
        <v>0</v>
      </c>
      <c r="K107" s="24">
        <f t="shared" si="42"/>
        <v>0</v>
      </c>
    </row>
    <row r="108" spans="2:11" s="81" customFormat="1" ht="15.75" thickBot="1" x14ac:dyDescent="0.3">
      <c r="B108" s="123"/>
      <c r="C108" s="62"/>
      <c r="D108" s="21"/>
      <c r="E108" s="69" t="s">
        <v>45</v>
      </c>
      <c r="F108" s="47">
        <f>SUM(F98:F107)</f>
        <v>0</v>
      </c>
      <c r="G108" s="45" t="s">
        <v>37</v>
      </c>
      <c r="H108" s="46">
        <f>SUM(H98:H107)</f>
        <v>0</v>
      </c>
      <c r="I108" s="22"/>
      <c r="J108" s="22"/>
      <c r="K108" s="30">
        <f>SUM(K98:K107)</f>
        <v>0</v>
      </c>
    </row>
    <row r="109" spans="2:11" s="81" customFormat="1" x14ac:dyDescent="0.25">
      <c r="B109" s="123"/>
      <c r="C109" s="120" t="s">
        <v>39</v>
      </c>
      <c r="D109" s="120"/>
      <c r="E109" s="121"/>
      <c r="F109" s="57">
        <f>ROUNDDOWN(SUM(K98:K107),0)</f>
        <v>0</v>
      </c>
      <c r="G109" s="23" t="s">
        <v>37</v>
      </c>
      <c r="H109" s="48">
        <f>ROUNDDOWN(SUM(K98:K107),0)*G98</f>
        <v>0</v>
      </c>
      <c r="I109" s="22"/>
    </row>
    <row r="110" spans="2:11" s="81" customFormat="1" x14ac:dyDescent="0.25">
      <c r="B110" s="123"/>
      <c r="C110" s="115" t="s">
        <v>70</v>
      </c>
      <c r="D110" s="73"/>
      <c r="E110" s="73"/>
      <c r="F110" s="44">
        <f>J110</f>
        <v>0</v>
      </c>
      <c r="G110" s="42">
        <v>1.9400000000000001E-2</v>
      </c>
      <c r="H110" s="29">
        <f>G110*F110</f>
        <v>0</v>
      </c>
      <c r="I110" s="22">
        <f t="shared" ref="I110:I119" si="45">IF((E110-D110)=0,0, (E110+1-D110)/30)</f>
        <v>0</v>
      </c>
      <c r="J110" s="28">
        <f>INT(I110)</f>
        <v>0</v>
      </c>
      <c r="K110" s="24">
        <f>I110-J110</f>
        <v>0</v>
      </c>
    </row>
    <row r="111" spans="2:11" s="81" customFormat="1" x14ac:dyDescent="0.25">
      <c r="B111" s="123"/>
      <c r="C111" s="116"/>
      <c r="D111" s="73"/>
      <c r="E111" s="73"/>
      <c r="F111" s="44">
        <f>J111</f>
        <v>0</v>
      </c>
      <c r="G111" s="42">
        <v>1.9400000000000001E-2</v>
      </c>
      <c r="H111" s="29">
        <f>G111*F111</f>
        <v>0</v>
      </c>
      <c r="I111" s="22">
        <f t="shared" si="45"/>
        <v>0</v>
      </c>
      <c r="J111" s="28">
        <f>INT(I111)</f>
        <v>0</v>
      </c>
      <c r="K111" s="24">
        <f>I111-J111</f>
        <v>0</v>
      </c>
    </row>
    <row r="112" spans="2:11" s="81" customFormat="1" x14ac:dyDescent="0.25">
      <c r="B112" s="123"/>
      <c r="C112" s="116"/>
      <c r="D112" s="73"/>
      <c r="E112" s="73"/>
      <c r="F112" s="44">
        <f>J112</f>
        <v>0</v>
      </c>
      <c r="G112" s="42">
        <v>1.9400000000000001E-2</v>
      </c>
      <c r="H112" s="29">
        <f>G112*F112</f>
        <v>0</v>
      </c>
      <c r="I112" s="22">
        <f t="shared" si="45"/>
        <v>0</v>
      </c>
      <c r="J112" s="28">
        <f t="shared" ref="J112:J119" si="46">INT(I112)</f>
        <v>0</v>
      </c>
      <c r="K112" s="24">
        <f t="shared" ref="K112:K119" si="47">I112-J112</f>
        <v>0</v>
      </c>
    </row>
    <row r="113" spans="2:11" s="81" customFormat="1" x14ac:dyDescent="0.25">
      <c r="B113" s="123"/>
      <c r="C113" s="116"/>
      <c r="D113" s="73"/>
      <c r="E113" s="73"/>
      <c r="F113" s="44">
        <f t="shared" ref="F113:F117" si="48">J113</f>
        <v>0</v>
      </c>
      <c r="G113" s="42">
        <v>1.9400000000000001E-2</v>
      </c>
      <c r="H113" s="29">
        <f t="shared" ref="H113:H117" si="49">G113*F113</f>
        <v>0</v>
      </c>
      <c r="I113" s="22">
        <f t="shared" si="45"/>
        <v>0</v>
      </c>
      <c r="J113" s="28">
        <f t="shared" si="46"/>
        <v>0</v>
      </c>
      <c r="K113" s="24">
        <f t="shared" si="47"/>
        <v>0</v>
      </c>
    </row>
    <row r="114" spans="2:11" s="81" customFormat="1" x14ac:dyDescent="0.25">
      <c r="B114" s="123"/>
      <c r="C114" s="116"/>
      <c r="D114" s="73"/>
      <c r="E114" s="73"/>
      <c r="F114" s="44">
        <f t="shared" si="48"/>
        <v>0</v>
      </c>
      <c r="G114" s="42">
        <v>1.9400000000000001E-2</v>
      </c>
      <c r="H114" s="29">
        <f t="shared" si="49"/>
        <v>0</v>
      </c>
      <c r="I114" s="22">
        <f t="shared" si="45"/>
        <v>0</v>
      </c>
      <c r="J114" s="28">
        <f t="shared" si="46"/>
        <v>0</v>
      </c>
      <c r="K114" s="24">
        <f t="shared" si="47"/>
        <v>0</v>
      </c>
    </row>
    <row r="115" spans="2:11" s="81" customFormat="1" x14ac:dyDescent="0.25">
      <c r="B115" s="123"/>
      <c r="C115" s="116"/>
      <c r="D115" s="73"/>
      <c r="E115" s="73"/>
      <c r="F115" s="44">
        <f t="shared" si="48"/>
        <v>0</v>
      </c>
      <c r="G115" s="42">
        <v>1.9400000000000001E-2</v>
      </c>
      <c r="H115" s="29">
        <f t="shared" si="49"/>
        <v>0</v>
      </c>
      <c r="I115" s="22">
        <f t="shared" si="45"/>
        <v>0</v>
      </c>
      <c r="J115" s="28">
        <f t="shared" si="46"/>
        <v>0</v>
      </c>
      <c r="K115" s="24">
        <f t="shared" si="47"/>
        <v>0</v>
      </c>
    </row>
    <row r="116" spans="2:11" s="81" customFormat="1" x14ac:dyDescent="0.25">
      <c r="B116" s="123"/>
      <c r="C116" s="116"/>
      <c r="D116" s="73"/>
      <c r="E116" s="73"/>
      <c r="F116" s="44">
        <f t="shared" si="48"/>
        <v>0</v>
      </c>
      <c r="G116" s="42">
        <v>1.9400000000000001E-2</v>
      </c>
      <c r="H116" s="29">
        <f t="shared" si="49"/>
        <v>0</v>
      </c>
      <c r="I116" s="22">
        <f t="shared" si="45"/>
        <v>0</v>
      </c>
      <c r="J116" s="28">
        <f t="shared" si="46"/>
        <v>0</v>
      </c>
      <c r="K116" s="24">
        <f t="shared" si="47"/>
        <v>0</v>
      </c>
    </row>
    <row r="117" spans="2:11" s="81" customFormat="1" x14ac:dyDescent="0.25">
      <c r="B117" s="123"/>
      <c r="C117" s="116"/>
      <c r="D117" s="73"/>
      <c r="E117" s="73"/>
      <c r="F117" s="44">
        <f t="shared" si="48"/>
        <v>0</v>
      </c>
      <c r="G117" s="42">
        <v>1.9400000000000001E-2</v>
      </c>
      <c r="H117" s="29">
        <f t="shared" si="49"/>
        <v>0</v>
      </c>
      <c r="I117" s="22">
        <f t="shared" si="45"/>
        <v>0</v>
      </c>
      <c r="J117" s="28">
        <f t="shared" si="46"/>
        <v>0</v>
      </c>
      <c r="K117" s="24">
        <f t="shared" si="47"/>
        <v>0</v>
      </c>
    </row>
    <row r="118" spans="2:11" s="81" customFormat="1" x14ac:dyDescent="0.25">
      <c r="B118" s="123"/>
      <c r="C118" s="116"/>
      <c r="D118" s="73"/>
      <c r="E118" s="73"/>
      <c r="F118" s="44">
        <f>J118</f>
        <v>0</v>
      </c>
      <c r="G118" s="42">
        <v>1.9400000000000001E-2</v>
      </c>
      <c r="H118" s="29">
        <f>G118*F118</f>
        <v>0</v>
      </c>
      <c r="I118" s="22">
        <f t="shared" si="45"/>
        <v>0</v>
      </c>
      <c r="J118" s="28">
        <f t="shared" si="46"/>
        <v>0</v>
      </c>
      <c r="K118" s="24">
        <f t="shared" si="47"/>
        <v>0</v>
      </c>
    </row>
    <row r="119" spans="2:11" s="81" customFormat="1" ht="15.75" thickBot="1" x14ac:dyDescent="0.3">
      <c r="B119" s="123"/>
      <c r="C119" s="117"/>
      <c r="D119" s="73"/>
      <c r="E119" s="73"/>
      <c r="F119" s="44">
        <f>J119</f>
        <v>0</v>
      </c>
      <c r="G119" s="42">
        <v>1.9400000000000001E-2</v>
      </c>
      <c r="H119" s="29">
        <f>G119*F119</f>
        <v>0</v>
      </c>
      <c r="I119" s="22">
        <f t="shared" si="45"/>
        <v>0</v>
      </c>
      <c r="J119" s="28">
        <f t="shared" si="46"/>
        <v>0</v>
      </c>
      <c r="K119" s="24">
        <f t="shared" si="47"/>
        <v>0</v>
      </c>
    </row>
    <row r="120" spans="2:11" s="81" customFormat="1" ht="15.75" thickBot="1" x14ac:dyDescent="0.3">
      <c r="B120" s="123"/>
      <c r="C120" s="62"/>
      <c r="D120" s="21"/>
      <c r="E120" s="69" t="s">
        <v>45</v>
      </c>
      <c r="F120" s="47">
        <f>SUM(F110:F119)</f>
        <v>0</v>
      </c>
      <c r="G120" s="45" t="s">
        <v>37</v>
      </c>
      <c r="H120" s="46">
        <f>SUM(H110:H119)</f>
        <v>0</v>
      </c>
      <c r="I120" s="22"/>
      <c r="J120" s="22"/>
      <c r="K120" s="30">
        <f>SUM(K110:K119)</f>
        <v>0</v>
      </c>
    </row>
    <row r="121" spans="2:11" s="81" customFormat="1" x14ac:dyDescent="0.25">
      <c r="B121" s="124"/>
      <c r="C121" s="120" t="s">
        <v>39</v>
      </c>
      <c r="D121" s="120"/>
      <c r="E121" s="121"/>
      <c r="F121" s="57">
        <f>ROUNDDOWN(SUM(K110:K119),0)</f>
        <v>0</v>
      </c>
      <c r="G121" s="23" t="s">
        <v>37</v>
      </c>
      <c r="H121" s="56">
        <f>ROUNDDOWN(SUM(K110:K119),0)*G110</f>
        <v>0</v>
      </c>
    </row>
    <row r="122" spans="2:11" s="81" customFormat="1" ht="15.75" thickBot="1" x14ac:dyDescent="0.3">
      <c r="B122" s="60"/>
      <c r="I122" s="137" t="str">
        <f>IF(I123&gt;=7.5,"VALOR MAXIMO","VALOR")</f>
        <v>VALOR</v>
      </c>
      <c r="J122" s="138"/>
    </row>
    <row r="123" spans="2:11" s="81" customFormat="1" ht="19.5" thickBot="1" x14ac:dyDescent="0.35">
      <c r="F123" s="19"/>
      <c r="H123" s="72">
        <f>H60+H61+H72+H73+H84+H85+H96+H97+H108+H109+H120+H121</f>
        <v>0</v>
      </c>
      <c r="I123" s="139">
        <f>IF(H123&gt;=7.5,"7,5",H123)</f>
        <v>0</v>
      </c>
      <c r="J123" s="136"/>
    </row>
    <row r="124" spans="2:11" x14ac:dyDescent="0.25">
      <c r="F124" s="19"/>
      <c r="H124" s="19"/>
    </row>
    <row r="125" spans="2:11" ht="24" customHeight="1" x14ac:dyDescent="0.25">
      <c r="B125" s="181" t="s">
        <v>72</v>
      </c>
      <c r="C125" s="182"/>
      <c r="D125" s="13" t="s">
        <v>43</v>
      </c>
      <c r="F125" s="19"/>
      <c r="H125" s="19"/>
    </row>
    <row r="126" spans="2:11" x14ac:dyDescent="0.25">
      <c r="D126" s="42" t="s">
        <v>35</v>
      </c>
      <c r="E126" s="4" t="s">
        <v>36</v>
      </c>
      <c r="F126" s="42" t="s">
        <v>44</v>
      </c>
      <c r="G126" s="42" t="s">
        <v>4</v>
      </c>
      <c r="H126" s="42"/>
      <c r="I126" s="165" t="s">
        <v>41</v>
      </c>
      <c r="J126" s="162"/>
      <c r="K126" s="166"/>
    </row>
    <row r="127" spans="2:11" ht="21.6" customHeight="1" x14ac:dyDescent="0.25">
      <c r="B127" s="122" t="s">
        <v>49</v>
      </c>
      <c r="C127" s="115" t="s">
        <v>69</v>
      </c>
      <c r="D127" s="73"/>
      <c r="E127" s="73"/>
      <c r="F127" s="44">
        <f>J127</f>
        <v>0</v>
      </c>
      <c r="G127" s="42">
        <v>1.49E-2</v>
      </c>
      <c r="H127" s="29">
        <f>G127*F127</f>
        <v>0</v>
      </c>
      <c r="I127" s="22">
        <f>IF((E127-D127)=0,0, (E127+1-D127)/30)</f>
        <v>0</v>
      </c>
      <c r="J127" s="28">
        <f>INT(I127)</f>
        <v>0</v>
      </c>
      <c r="K127" s="24">
        <f>I127-J127</f>
        <v>0</v>
      </c>
    </row>
    <row r="128" spans="2:11" ht="21.6" customHeight="1" x14ac:dyDescent="0.25">
      <c r="B128" s="123"/>
      <c r="C128" s="116"/>
      <c r="D128" s="73"/>
      <c r="E128" s="73"/>
      <c r="F128" s="44">
        <f>J128</f>
        <v>0</v>
      </c>
      <c r="G128" s="42">
        <v>1.49E-2</v>
      </c>
      <c r="H128" s="29">
        <f>G128*F128</f>
        <v>0</v>
      </c>
      <c r="I128" s="22">
        <f t="shared" ref="I128:I172" si="50">IF((E128-D128)=0,0, (E128+1-D128)/30)</f>
        <v>0</v>
      </c>
      <c r="J128" s="28">
        <f>INT(I128)</f>
        <v>0</v>
      </c>
      <c r="K128" s="24">
        <f>I128-J128</f>
        <v>0</v>
      </c>
    </row>
    <row r="129" spans="2:11" ht="19.149999999999999" customHeight="1" x14ac:dyDescent="0.25">
      <c r="B129" s="123"/>
      <c r="C129" s="116"/>
      <c r="D129" s="73"/>
      <c r="E129" s="73"/>
      <c r="F129" s="44">
        <f>J129</f>
        <v>0</v>
      </c>
      <c r="G129" s="42">
        <v>1.49E-2</v>
      </c>
      <c r="H129" s="29">
        <f>G129*F129</f>
        <v>0</v>
      </c>
      <c r="I129" s="22">
        <f t="shared" si="50"/>
        <v>0</v>
      </c>
      <c r="J129" s="28">
        <f t="shared" ref="J129:J136" si="51">INT(I129)</f>
        <v>0</v>
      </c>
      <c r="K129" s="24">
        <f t="shared" ref="K129:K136" si="52">I129-J129</f>
        <v>0</v>
      </c>
    </row>
    <row r="130" spans="2:11" ht="19.149999999999999" customHeight="1" x14ac:dyDescent="0.25">
      <c r="B130" s="123"/>
      <c r="C130" s="116"/>
      <c r="D130" s="73"/>
      <c r="E130" s="73"/>
      <c r="F130" s="44">
        <f t="shared" ref="F130:F134" si="53">J130</f>
        <v>0</v>
      </c>
      <c r="G130" s="42">
        <v>1.49E-2</v>
      </c>
      <c r="H130" s="29">
        <f t="shared" ref="H130:H134" si="54">G130*F130</f>
        <v>0</v>
      </c>
      <c r="I130" s="22">
        <f t="shared" si="50"/>
        <v>0</v>
      </c>
      <c r="J130" s="28">
        <f t="shared" si="51"/>
        <v>0</v>
      </c>
      <c r="K130" s="24">
        <f t="shared" si="52"/>
        <v>0</v>
      </c>
    </row>
    <row r="131" spans="2:11" ht="19.149999999999999" customHeight="1" x14ac:dyDescent="0.25">
      <c r="B131" s="123"/>
      <c r="C131" s="116"/>
      <c r="D131" s="73"/>
      <c r="E131" s="73"/>
      <c r="F131" s="44">
        <f t="shared" si="53"/>
        <v>0</v>
      </c>
      <c r="G131" s="42">
        <v>1.49E-2</v>
      </c>
      <c r="H131" s="29">
        <f t="shared" si="54"/>
        <v>0</v>
      </c>
      <c r="I131" s="22">
        <f t="shared" si="50"/>
        <v>0</v>
      </c>
      <c r="J131" s="28">
        <f t="shared" si="51"/>
        <v>0</v>
      </c>
      <c r="K131" s="24">
        <f t="shared" si="52"/>
        <v>0</v>
      </c>
    </row>
    <row r="132" spans="2:11" ht="19.149999999999999" customHeight="1" x14ac:dyDescent="0.25">
      <c r="B132" s="123"/>
      <c r="C132" s="116"/>
      <c r="D132" s="73"/>
      <c r="E132" s="73"/>
      <c r="F132" s="44">
        <f t="shared" si="53"/>
        <v>0</v>
      </c>
      <c r="G132" s="42">
        <v>1.49E-2</v>
      </c>
      <c r="H132" s="29">
        <f t="shared" si="54"/>
        <v>0</v>
      </c>
      <c r="I132" s="22">
        <f t="shared" si="50"/>
        <v>0</v>
      </c>
      <c r="J132" s="28">
        <f t="shared" ref="J132:J134" si="55">INT(I132)</f>
        <v>0</v>
      </c>
      <c r="K132" s="24">
        <f t="shared" ref="K132:K134" si="56">I132-J132</f>
        <v>0</v>
      </c>
    </row>
    <row r="133" spans="2:11" x14ac:dyDescent="0.25">
      <c r="B133" s="123"/>
      <c r="C133" s="116"/>
      <c r="D133" s="73"/>
      <c r="E133" s="73"/>
      <c r="F133" s="44">
        <f t="shared" si="53"/>
        <v>0</v>
      </c>
      <c r="G133" s="42">
        <v>1.49E-2</v>
      </c>
      <c r="H133" s="29">
        <f t="shared" si="54"/>
        <v>0</v>
      </c>
      <c r="I133" s="22">
        <f t="shared" si="50"/>
        <v>0</v>
      </c>
      <c r="J133" s="28">
        <f t="shared" si="55"/>
        <v>0</v>
      </c>
      <c r="K133" s="24">
        <f t="shared" si="56"/>
        <v>0</v>
      </c>
    </row>
    <row r="134" spans="2:11" x14ac:dyDescent="0.25">
      <c r="B134" s="123"/>
      <c r="C134" s="116"/>
      <c r="D134" s="73"/>
      <c r="E134" s="73"/>
      <c r="F134" s="44">
        <f t="shared" si="53"/>
        <v>0</v>
      </c>
      <c r="G134" s="42">
        <v>1.49E-2</v>
      </c>
      <c r="H134" s="29">
        <f t="shared" si="54"/>
        <v>0</v>
      </c>
      <c r="I134" s="22">
        <f t="shared" si="50"/>
        <v>0</v>
      </c>
      <c r="J134" s="28">
        <f t="shared" si="55"/>
        <v>0</v>
      </c>
      <c r="K134" s="24">
        <f t="shared" si="56"/>
        <v>0</v>
      </c>
    </row>
    <row r="135" spans="2:11" x14ac:dyDescent="0.25">
      <c r="B135" s="123"/>
      <c r="C135" s="116"/>
      <c r="D135" s="73"/>
      <c r="E135" s="73"/>
      <c r="F135" s="44">
        <f>J135</f>
        <v>0</v>
      </c>
      <c r="G135" s="42">
        <v>1.49E-2</v>
      </c>
      <c r="H135" s="29">
        <f>G135*F135</f>
        <v>0</v>
      </c>
      <c r="I135" s="22">
        <f t="shared" si="50"/>
        <v>0</v>
      </c>
      <c r="J135" s="28">
        <f t="shared" si="51"/>
        <v>0</v>
      </c>
      <c r="K135" s="24">
        <f t="shared" si="52"/>
        <v>0</v>
      </c>
    </row>
    <row r="136" spans="2:11" ht="15.75" thickBot="1" x14ac:dyDescent="0.3">
      <c r="B136" s="123"/>
      <c r="C136" s="117"/>
      <c r="D136" s="73"/>
      <c r="E136" s="73"/>
      <c r="F136" s="44">
        <f>J136</f>
        <v>0</v>
      </c>
      <c r="G136" s="42">
        <v>1.49E-2</v>
      </c>
      <c r="H136" s="29">
        <f>G136*F136</f>
        <v>0</v>
      </c>
      <c r="I136" s="22">
        <f t="shared" si="50"/>
        <v>0</v>
      </c>
      <c r="J136" s="28">
        <f t="shared" si="51"/>
        <v>0</v>
      </c>
      <c r="K136" s="24">
        <f t="shared" si="52"/>
        <v>0</v>
      </c>
    </row>
    <row r="137" spans="2:11" ht="15.75" thickBot="1" x14ac:dyDescent="0.3">
      <c r="B137" s="123"/>
      <c r="C137" s="62"/>
      <c r="D137" s="21"/>
      <c r="E137" s="69" t="s">
        <v>45</v>
      </c>
      <c r="F137" s="47">
        <f>SUM(F127:F136)</f>
        <v>0</v>
      </c>
      <c r="G137" s="45" t="s">
        <v>37</v>
      </c>
      <c r="H137" s="46">
        <f>SUM(H127:H136)</f>
        <v>0</v>
      </c>
      <c r="I137" s="22"/>
      <c r="J137" s="22"/>
      <c r="K137" s="30">
        <f>SUM(K127:K136)</f>
        <v>0</v>
      </c>
    </row>
    <row r="138" spans="2:11" x14ac:dyDescent="0.25">
      <c r="B138" s="123"/>
      <c r="C138" s="120" t="s">
        <v>39</v>
      </c>
      <c r="D138" s="120"/>
      <c r="E138" s="121"/>
      <c r="F138" s="57">
        <f>ROUNDDOWN(SUM(K127:K136),0)</f>
        <v>0</v>
      </c>
      <c r="G138" s="23" t="s">
        <v>37</v>
      </c>
      <c r="H138" s="48">
        <f>ROUNDDOWN(SUM(K127:K136),0)*G127</f>
        <v>0</v>
      </c>
      <c r="I138" s="22"/>
    </row>
    <row r="139" spans="2:11" x14ac:dyDescent="0.25">
      <c r="B139" s="123"/>
      <c r="C139" s="115" t="s">
        <v>70</v>
      </c>
      <c r="D139" s="73"/>
      <c r="E139" s="73"/>
      <c r="F139" s="44">
        <f>J139</f>
        <v>0</v>
      </c>
      <c r="G139" s="42">
        <v>1.12E-2</v>
      </c>
      <c r="H139" s="29">
        <f>G139*F139</f>
        <v>0</v>
      </c>
      <c r="I139" s="22">
        <f t="shared" si="50"/>
        <v>0</v>
      </c>
      <c r="J139" s="28">
        <f>INT(I139)</f>
        <v>0</v>
      </c>
      <c r="K139" s="24">
        <f>I139-J139</f>
        <v>0</v>
      </c>
    </row>
    <row r="140" spans="2:11" x14ac:dyDescent="0.25">
      <c r="B140" s="123"/>
      <c r="C140" s="116"/>
      <c r="D140" s="73"/>
      <c r="E140" s="73"/>
      <c r="F140" s="44">
        <f>J140</f>
        <v>0</v>
      </c>
      <c r="G140" s="42">
        <v>1.12E-2</v>
      </c>
      <c r="H140" s="29">
        <f>G140*F140</f>
        <v>0</v>
      </c>
      <c r="I140" s="22">
        <f t="shared" si="50"/>
        <v>0</v>
      </c>
      <c r="J140" s="28">
        <f>INT(I140)</f>
        <v>0</v>
      </c>
      <c r="K140" s="24">
        <f>I140-J140</f>
        <v>0</v>
      </c>
    </row>
    <row r="141" spans="2:11" x14ac:dyDescent="0.25">
      <c r="B141" s="123"/>
      <c r="C141" s="116"/>
      <c r="D141" s="73"/>
      <c r="E141" s="73"/>
      <c r="F141" s="44">
        <f t="shared" ref="F141:F146" si="57">J141</f>
        <v>0</v>
      </c>
      <c r="G141" s="42">
        <v>1.12E-2</v>
      </c>
      <c r="H141" s="29">
        <f t="shared" ref="H141:H146" si="58">G141*F141</f>
        <v>0</v>
      </c>
      <c r="I141" s="22">
        <f t="shared" si="50"/>
        <v>0</v>
      </c>
      <c r="J141" s="28">
        <f t="shared" ref="J141:J146" si="59">INT(I141)</f>
        <v>0</v>
      </c>
      <c r="K141" s="24">
        <f t="shared" ref="K141:K146" si="60">I141-J141</f>
        <v>0</v>
      </c>
    </row>
    <row r="142" spans="2:11" x14ac:dyDescent="0.25">
      <c r="B142" s="123"/>
      <c r="C142" s="116"/>
      <c r="D142" s="73"/>
      <c r="E142" s="73"/>
      <c r="F142" s="44">
        <f t="shared" si="57"/>
        <v>0</v>
      </c>
      <c r="G142" s="42">
        <v>1.12E-2</v>
      </c>
      <c r="H142" s="29">
        <f t="shared" si="58"/>
        <v>0</v>
      </c>
      <c r="I142" s="22">
        <f t="shared" si="50"/>
        <v>0</v>
      </c>
      <c r="J142" s="28">
        <f t="shared" si="59"/>
        <v>0</v>
      </c>
      <c r="K142" s="24">
        <f t="shared" si="60"/>
        <v>0</v>
      </c>
    </row>
    <row r="143" spans="2:11" x14ac:dyDescent="0.25">
      <c r="B143" s="123"/>
      <c r="C143" s="116"/>
      <c r="D143" s="73"/>
      <c r="E143" s="73"/>
      <c r="F143" s="44">
        <f t="shared" si="57"/>
        <v>0</v>
      </c>
      <c r="G143" s="42">
        <v>1.12E-2</v>
      </c>
      <c r="H143" s="29">
        <f t="shared" si="58"/>
        <v>0</v>
      </c>
      <c r="I143" s="22">
        <f t="shared" si="50"/>
        <v>0</v>
      </c>
      <c r="J143" s="28">
        <f t="shared" si="59"/>
        <v>0</v>
      </c>
      <c r="K143" s="24">
        <f t="shared" si="60"/>
        <v>0</v>
      </c>
    </row>
    <row r="144" spans="2:11" x14ac:dyDescent="0.25">
      <c r="B144" s="123"/>
      <c r="C144" s="116"/>
      <c r="D144" s="73"/>
      <c r="E144" s="73"/>
      <c r="F144" s="44">
        <f t="shared" si="57"/>
        <v>0</v>
      </c>
      <c r="G144" s="42">
        <v>1.12E-2</v>
      </c>
      <c r="H144" s="29">
        <f t="shared" si="58"/>
        <v>0</v>
      </c>
      <c r="I144" s="22">
        <f t="shared" si="50"/>
        <v>0</v>
      </c>
      <c r="J144" s="28">
        <f t="shared" si="59"/>
        <v>0</v>
      </c>
      <c r="K144" s="24">
        <f t="shared" si="60"/>
        <v>0</v>
      </c>
    </row>
    <row r="145" spans="2:11" x14ac:dyDescent="0.25">
      <c r="B145" s="123"/>
      <c r="C145" s="116"/>
      <c r="D145" s="73"/>
      <c r="E145" s="73"/>
      <c r="F145" s="44">
        <f t="shared" si="57"/>
        <v>0</v>
      </c>
      <c r="G145" s="42">
        <v>1.12E-2</v>
      </c>
      <c r="H145" s="29">
        <f t="shared" si="58"/>
        <v>0</v>
      </c>
      <c r="I145" s="22">
        <f t="shared" si="50"/>
        <v>0</v>
      </c>
      <c r="J145" s="28">
        <f t="shared" si="59"/>
        <v>0</v>
      </c>
      <c r="K145" s="24">
        <f t="shared" si="60"/>
        <v>0</v>
      </c>
    </row>
    <row r="146" spans="2:11" x14ac:dyDescent="0.25">
      <c r="B146" s="123"/>
      <c r="C146" s="116"/>
      <c r="D146" s="73"/>
      <c r="E146" s="73"/>
      <c r="F146" s="44">
        <f t="shared" si="57"/>
        <v>0</v>
      </c>
      <c r="G146" s="42">
        <v>1.12E-2</v>
      </c>
      <c r="H146" s="29">
        <f t="shared" si="58"/>
        <v>0</v>
      </c>
      <c r="I146" s="22">
        <f t="shared" si="50"/>
        <v>0</v>
      </c>
      <c r="J146" s="28">
        <f t="shared" si="59"/>
        <v>0</v>
      </c>
      <c r="K146" s="24">
        <f t="shared" si="60"/>
        <v>0</v>
      </c>
    </row>
    <row r="147" spans="2:11" x14ac:dyDescent="0.25">
      <c r="B147" s="123"/>
      <c r="C147" s="116"/>
      <c r="D147" s="73"/>
      <c r="E147" s="73"/>
      <c r="F147" s="44">
        <f>J147</f>
        <v>0</v>
      </c>
      <c r="G147" s="42">
        <v>1.12E-2</v>
      </c>
      <c r="H147" s="29">
        <f>G147*F147</f>
        <v>0</v>
      </c>
      <c r="I147" s="22">
        <f t="shared" si="50"/>
        <v>0</v>
      </c>
      <c r="J147" s="28">
        <f t="shared" ref="J147:J148" si="61">INT(I147)</f>
        <v>0</v>
      </c>
      <c r="K147" s="24">
        <f t="shared" ref="K147:K148" si="62">I147-J147</f>
        <v>0</v>
      </c>
    </row>
    <row r="148" spans="2:11" ht="15.75" customHeight="1" thickBot="1" x14ac:dyDescent="0.3">
      <c r="B148" s="123"/>
      <c r="C148" s="117"/>
      <c r="D148" s="73"/>
      <c r="E148" s="73"/>
      <c r="F148" s="44">
        <f>J148</f>
        <v>0</v>
      </c>
      <c r="G148" s="42">
        <v>1.12E-2</v>
      </c>
      <c r="H148" s="29">
        <f>G148*F148</f>
        <v>0</v>
      </c>
      <c r="I148" s="22">
        <f t="shared" si="50"/>
        <v>0</v>
      </c>
      <c r="J148" s="28">
        <f t="shared" si="61"/>
        <v>0</v>
      </c>
      <c r="K148" s="24">
        <f t="shared" si="62"/>
        <v>0</v>
      </c>
    </row>
    <row r="149" spans="2:11" ht="13.5" customHeight="1" thickBot="1" x14ac:dyDescent="0.3">
      <c r="B149" s="123"/>
      <c r="C149" s="62"/>
      <c r="D149" s="21"/>
      <c r="E149" s="69" t="s">
        <v>45</v>
      </c>
      <c r="F149" s="47">
        <f>SUM(F139:F148)</f>
        <v>0</v>
      </c>
      <c r="G149" s="45" t="s">
        <v>37</v>
      </c>
      <c r="H149" s="46">
        <f>SUM(H139:H148)</f>
        <v>0</v>
      </c>
      <c r="I149" s="22"/>
      <c r="J149" s="22"/>
      <c r="K149" s="30">
        <f>SUM(K139:K148)</f>
        <v>0</v>
      </c>
    </row>
    <row r="150" spans="2:11" ht="16.149999999999999" customHeight="1" x14ac:dyDescent="0.25">
      <c r="B150" s="124"/>
      <c r="C150" s="120" t="s">
        <v>39</v>
      </c>
      <c r="D150" s="120"/>
      <c r="E150" s="121"/>
      <c r="F150" s="57">
        <f>ROUNDDOWN(SUM(K139:K148),0)</f>
        <v>0</v>
      </c>
      <c r="G150" s="23" t="s">
        <v>37</v>
      </c>
      <c r="H150" s="48">
        <f>ROUNDDOWN(SUM(K139:K148),0)*G139</f>
        <v>0</v>
      </c>
      <c r="I150" s="22"/>
    </row>
    <row r="151" spans="2:11" ht="16.899999999999999" customHeight="1" x14ac:dyDescent="0.25">
      <c r="B151" s="125" t="s">
        <v>51</v>
      </c>
      <c r="C151" s="115" t="s">
        <v>69</v>
      </c>
      <c r="D151" s="73"/>
      <c r="E151" s="73"/>
      <c r="F151" s="44">
        <f>J151</f>
        <v>0</v>
      </c>
      <c r="G151" s="42">
        <v>1.35E-2</v>
      </c>
      <c r="H151" s="29">
        <f>G151*F151</f>
        <v>0</v>
      </c>
      <c r="I151" s="22">
        <f t="shared" si="50"/>
        <v>0</v>
      </c>
      <c r="J151" s="28">
        <f>INT(I151)</f>
        <v>0</v>
      </c>
      <c r="K151" s="24">
        <f>I151-J151</f>
        <v>0</v>
      </c>
    </row>
    <row r="152" spans="2:11" ht="16.899999999999999" customHeight="1" x14ac:dyDescent="0.25">
      <c r="B152" s="126"/>
      <c r="C152" s="116"/>
      <c r="D152" s="73"/>
      <c r="E152" s="73"/>
      <c r="F152" s="44">
        <f>J152</f>
        <v>0</v>
      </c>
      <c r="G152" s="42">
        <v>1.35E-2</v>
      </c>
      <c r="H152" s="29">
        <f>G152*F152</f>
        <v>0</v>
      </c>
      <c r="I152" s="22">
        <f t="shared" si="50"/>
        <v>0</v>
      </c>
      <c r="J152" s="28">
        <f>INT(I152)</f>
        <v>0</v>
      </c>
      <c r="K152" s="24">
        <f>I152-J152</f>
        <v>0</v>
      </c>
    </row>
    <row r="153" spans="2:11" ht="16.899999999999999" customHeight="1" x14ac:dyDescent="0.25">
      <c r="B153" s="126"/>
      <c r="C153" s="116"/>
      <c r="D153" s="73"/>
      <c r="E153" s="73"/>
      <c r="F153" s="44">
        <f t="shared" ref="F153:F158" si="63">J153</f>
        <v>0</v>
      </c>
      <c r="G153" s="42">
        <v>1.35E-2</v>
      </c>
      <c r="H153" s="29">
        <f t="shared" ref="H153:H158" si="64">G153*F153</f>
        <v>0</v>
      </c>
      <c r="I153" s="22">
        <f t="shared" si="50"/>
        <v>0</v>
      </c>
      <c r="J153" s="28">
        <f t="shared" ref="J153:J158" si="65">INT(I153)</f>
        <v>0</v>
      </c>
      <c r="K153" s="24">
        <f t="shared" ref="K153:K158" si="66">I153-J153</f>
        <v>0</v>
      </c>
    </row>
    <row r="154" spans="2:11" ht="14.45" customHeight="1" x14ac:dyDescent="0.25">
      <c r="B154" s="126"/>
      <c r="C154" s="116"/>
      <c r="D154" s="73"/>
      <c r="E154" s="73"/>
      <c r="F154" s="44">
        <f t="shared" si="63"/>
        <v>0</v>
      </c>
      <c r="G154" s="42">
        <v>1.35E-2</v>
      </c>
      <c r="H154" s="29">
        <f t="shared" si="64"/>
        <v>0</v>
      </c>
      <c r="I154" s="22">
        <f t="shared" si="50"/>
        <v>0</v>
      </c>
      <c r="J154" s="28">
        <f t="shared" si="65"/>
        <v>0</v>
      </c>
      <c r="K154" s="24">
        <f t="shared" si="66"/>
        <v>0</v>
      </c>
    </row>
    <row r="155" spans="2:11" ht="14.45" customHeight="1" x14ac:dyDescent="0.25">
      <c r="B155" s="126"/>
      <c r="C155" s="116"/>
      <c r="D155" s="73"/>
      <c r="E155" s="73"/>
      <c r="F155" s="44">
        <f t="shared" si="63"/>
        <v>0</v>
      </c>
      <c r="G155" s="42">
        <v>1.35E-2</v>
      </c>
      <c r="H155" s="29">
        <f t="shared" si="64"/>
        <v>0</v>
      </c>
      <c r="I155" s="22">
        <f t="shared" si="50"/>
        <v>0</v>
      </c>
      <c r="J155" s="28">
        <f t="shared" si="65"/>
        <v>0</v>
      </c>
      <c r="K155" s="24">
        <f t="shared" si="66"/>
        <v>0</v>
      </c>
    </row>
    <row r="156" spans="2:11" ht="14.45" customHeight="1" x14ac:dyDescent="0.25">
      <c r="B156" s="126"/>
      <c r="C156" s="116"/>
      <c r="D156" s="73"/>
      <c r="E156" s="73"/>
      <c r="F156" s="44">
        <f t="shared" si="63"/>
        <v>0</v>
      </c>
      <c r="G156" s="42">
        <v>1.35E-2</v>
      </c>
      <c r="H156" s="29">
        <f t="shared" si="64"/>
        <v>0</v>
      </c>
      <c r="I156" s="22">
        <f t="shared" si="50"/>
        <v>0</v>
      </c>
      <c r="J156" s="28">
        <f t="shared" si="65"/>
        <v>0</v>
      </c>
      <c r="K156" s="24">
        <f t="shared" si="66"/>
        <v>0</v>
      </c>
    </row>
    <row r="157" spans="2:11" x14ac:dyDescent="0.25">
      <c r="B157" s="126"/>
      <c r="C157" s="116"/>
      <c r="D157" s="73"/>
      <c r="E157" s="73"/>
      <c r="F157" s="44">
        <f t="shared" si="63"/>
        <v>0</v>
      </c>
      <c r="G157" s="42">
        <v>1.35E-2</v>
      </c>
      <c r="H157" s="29">
        <f t="shared" si="64"/>
        <v>0</v>
      </c>
      <c r="I157" s="22">
        <f t="shared" si="50"/>
        <v>0</v>
      </c>
      <c r="J157" s="28">
        <f t="shared" si="65"/>
        <v>0</v>
      </c>
      <c r="K157" s="24">
        <f t="shared" si="66"/>
        <v>0</v>
      </c>
    </row>
    <row r="158" spans="2:11" x14ac:dyDescent="0.25">
      <c r="B158" s="126"/>
      <c r="C158" s="116"/>
      <c r="D158" s="73"/>
      <c r="E158" s="73"/>
      <c r="F158" s="44">
        <f t="shared" si="63"/>
        <v>0</v>
      </c>
      <c r="G158" s="42">
        <v>1.35E-2</v>
      </c>
      <c r="H158" s="29">
        <f t="shared" si="64"/>
        <v>0</v>
      </c>
      <c r="I158" s="22">
        <f t="shared" si="50"/>
        <v>0</v>
      </c>
      <c r="J158" s="28">
        <f t="shared" si="65"/>
        <v>0</v>
      </c>
      <c r="K158" s="24">
        <f t="shared" si="66"/>
        <v>0</v>
      </c>
    </row>
    <row r="159" spans="2:11" ht="12.6" customHeight="1" x14ac:dyDescent="0.25">
      <c r="B159" s="126"/>
      <c r="C159" s="116"/>
      <c r="D159" s="73"/>
      <c r="E159" s="73"/>
      <c r="F159" s="44">
        <f>J159</f>
        <v>0</v>
      </c>
      <c r="G159" s="42">
        <v>1.35E-2</v>
      </c>
      <c r="H159" s="29">
        <f>G159*F159</f>
        <v>0</v>
      </c>
      <c r="I159" s="22">
        <f t="shared" si="50"/>
        <v>0</v>
      </c>
      <c r="J159" s="28">
        <f t="shared" ref="J159:J160" si="67">INT(I159)</f>
        <v>0</v>
      </c>
      <c r="K159" s="24">
        <f t="shared" ref="K159:K160" si="68">I159-J159</f>
        <v>0</v>
      </c>
    </row>
    <row r="160" spans="2:11" ht="15.75" thickBot="1" x14ac:dyDescent="0.3">
      <c r="B160" s="126"/>
      <c r="C160" s="117"/>
      <c r="D160" s="73"/>
      <c r="E160" s="73"/>
      <c r="F160" s="44">
        <f>J160</f>
        <v>0</v>
      </c>
      <c r="G160" s="42">
        <v>1.35E-2</v>
      </c>
      <c r="H160" s="29">
        <f>G160*F160</f>
        <v>0</v>
      </c>
      <c r="I160" s="22">
        <f t="shared" si="50"/>
        <v>0</v>
      </c>
      <c r="J160" s="28">
        <f t="shared" si="67"/>
        <v>0</v>
      </c>
      <c r="K160" s="24">
        <f t="shared" si="68"/>
        <v>0</v>
      </c>
    </row>
    <row r="161" spans="2:11" ht="16.899999999999999" customHeight="1" thickBot="1" x14ac:dyDescent="0.3">
      <c r="B161" s="126"/>
      <c r="C161" s="5"/>
      <c r="D161" s="21"/>
      <c r="E161" s="69" t="s">
        <v>45</v>
      </c>
      <c r="F161" s="47">
        <f>SUM(F151:F160)</f>
        <v>0</v>
      </c>
      <c r="G161" s="45" t="s">
        <v>37</v>
      </c>
      <c r="H161" s="46">
        <f>SUM(H151:H160)</f>
        <v>0</v>
      </c>
      <c r="I161" s="22"/>
      <c r="J161" s="22"/>
      <c r="K161" s="30">
        <f>SUM(K151:K160)</f>
        <v>0</v>
      </c>
    </row>
    <row r="162" spans="2:11" x14ac:dyDescent="0.25">
      <c r="B162" s="126"/>
      <c r="C162" s="118" t="s">
        <v>39</v>
      </c>
      <c r="D162" s="118"/>
      <c r="E162" s="119"/>
      <c r="F162" s="57">
        <f>ROUNDDOWN(SUM(K151:K160),0)</f>
        <v>0</v>
      </c>
      <c r="G162" s="23" t="s">
        <v>37</v>
      </c>
      <c r="H162" s="48">
        <f>ROUNDDOWN(SUM(K151:K160),0)*G151</f>
        <v>0</v>
      </c>
      <c r="I162" s="22"/>
    </row>
    <row r="163" spans="2:11" x14ac:dyDescent="0.25">
      <c r="B163" s="126"/>
      <c r="C163" s="115" t="s">
        <v>70</v>
      </c>
      <c r="D163" s="73"/>
      <c r="E163" s="73"/>
      <c r="F163" s="44">
        <f>J163</f>
        <v>0</v>
      </c>
      <c r="G163" s="42">
        <v>1.04E-2</v>
      </c>
      <c r="H163" s="29">
        <f>G163*F163</f>
        <v>0</v>
      </c>
      <c r="I163" s="22">
        <f t="shared" si="50"/>
        <v>0</v>
      </c>
      <c r="J163" s="28">
        <f>INT(I163)</f>
        <v>0</v>
      </c>
      <c r="K163" s="24">
        <f>I163-J163</f>
        <v>0</v>
      </c>
    </row>
    <row r="164" spans="2:11" x14ac:dyDescent="0.25">
      <c r="B164" s="126"/>
      <c r="C164" s="116"/>
      <c r="D164" s="73"/>
      <c r="E164" s="73"/>
      <c r="F164" s="44">
        <f>J164</f>
        <v>0</v>
      </c>
      <c r="G164" s="42">
        <v>1.04E-2</v>
      </c>
      <c r="H164" s="29">
        <f>G164*F164</f>
        <v>0</v>
      </c>
      <c r="I164" s="22">
        <f t="shared" si="50"/>
        <v>0</v>
      </c>
      <c r="J164" s="28">
        <f>INT(I164)</f>
        <v>0</v>
      </c>
      <c r="K164" s="24">
        <f>I164-J164</f>
        <v>0</v>
      </c>
    </row>
    <row r="165" spans="2:11" x14ac:dyDescent="0.25">
      <c r="B165" s="126"/>
      <c r="C165" s="116"/>
      <c r="D165" s="73"/>
      <c r="E165" s="73"/>
      <c r="F165" s="44">
        <f>J165</f>
        <v>0</v>
      </c>
      <c r="G165" s="42">
        <v>1.04E-2</v>
      </c>
      <c r="H165" s="29">
        <f>G165*F165</f>
        <v>0</v>
      </c>
      <c r="I165" s="22">
        <f t="shared" si="50"/>
        <v>0</v>
      </c>
      <c r="J165" s="28">
        <f t="shared" ref="J165:J172" si="69">INT(I165)</f>
        <v>0</v>
      </c>
      <c r="K165" s="24">
        <f t="shared" ref="K165:K172" si="70">I165-J165</f>
        <v>0</v>
      </c>
    </row>
    <row r="166" spans="2:11" x14ac:dyDescent="0.25">
      <c r="B166" s="126"/>
      <c r="C166" s="116"/>
      <c r="D166" s="73"/>
      <c r="E166" s="73"/>
      <c r="F166" s="44">
        <f t="shared" ref="F166:F170" si="71">J166</f>
        <v>0</v>
      </c>
      <c r="G166" s="42">
        <v>1.04E-2</v>
      </c>
      <c r="H166" s="29">
        <f t="shared" ref="H166:H170" si="72">G166*F166</f>
        <v>0</v>
      </c>
      <c r="I166" s="22">
        <f t="shared" si="50"/>
        <v>0</v>
      </c>
      <c r="J166" s="28">
        <f t="shared" si="69"/>
        <v>0</v>
      </c>
      <c r="K166" s="24">
        <f t="shared" si="70"/>
        <v>0</v>
      </c>
    </row>
    <row r="167" spans="2:11" x14ac:dyDescent="0.25">
      <c r="B167" s="126"/>
      <c r="C167" s="116"/>
      <c r="D167" s="73"/>
      <c r="E167" s="73"/>
      <c r="F167" s="44">
        <f t="shared" si="71"/>
        <v>0</v>
      </c>
      <c r="G167" s="42">
        <v>1.04E-2</v>
      </c>
      <c r="H167" s="29">
        <f t="shared" si="72"/>
        <v>0</v>
      </c>
      <c r="I167" s="22">
        <f t="shared" si="50"/>
        <v>0</v>
      </c>
      <c r="J167" s="28">
        <f t="shared" si="69"/>
        <v>0</v>
      </c>
      <c r="K167" s="24">
        <f t="shared" si="70"/>
        <v>0</v>
      </c>
    </row>
    <row r="168" spans="2:11" x14ac:dyDescent="0.25">
      <c r="B168" s="126"/>
      <c r="C168" s="116"/>
      <c r="D168" s="73"/>
      <c r="E168" s="73"/>
      <c r="F168" s="44">
        <f t="shared" si="71"/>
        <v>0</v>
      </c>
      <c r="G168" s="42">
        <v>1.04E-2</v>
      </c>
      <c r="H168" s="29">
        <f t="shared" si="72"/>
        <v>0</v>
      </c>
      <c r="I168" s="22">
        <f t="shared" si="50"/>
        <v>0</v>
      </c>
      <c r="J168" s="28">
        <f t="shared" ref="J168:J170" si="73">INT(I168)</f>
        <v>0</v>
      </c>
      <c r="K168" s="24">
        <f t="shared" ref="K168:K170" si="74">I168-J168</f>
        <v>0</v>
      </c>
    </row>
    <row r="169" spans="2:11" x14ac:dyDescent="0.25">
      <c r="B169" s="126"/>
      <c r="C169" s="116"/>
      <c r="D169" s="73"/>
      <c r="E169" s="73"/>
      <c r="F169" s="44">
        <f t="shared" si="71"/>
        <v>0</v>
      </c>
      <c r="G169" s="42">
        <v>1.04E-2</v>
      </c>
      <c r="H169" s="29">
        <f t="shared" si="72"/>
        <v>0</v>
      </c>
      <c r="I169" s="22">
        <f t="shared" si="50"/>
        <v>0</v>
      </c>
      <c r="J169" s="28">
        <f t="shared" si="73"/>
        <v>0</v>
      </c>
      <c r="K169" s="24">
        <f t="shared" si="74"/>
        <v>0</v>
      </c>
    </row>
    <row r="170" spans="2:11" x14ac:dyDescent="0.25">
      <c r="B170" s="126"/>
      <c r="C170" s="116"/>
      <c r="D170" s="73"/>
      <c r="E170" s="73"/>
      <c r="F170" s="44">
        <f t="shared" si="71"/>
        <v>0</v>
      </c>
      <c r="G170" s="42">
        <v>1.04E-2</v>
      </c>
      <c r="H170" s="29">
        <f t="shared" si="72"/>
        <v>0</v>
      </c>
      <c r="I170" s="22">
        <f t="shared" si="50"/>
        <v>0</v>
      </c>
      <c r="J170" s="28">
        <f t="shared" si="73"/>
        <v>0</v>
      </c>
      <c r="K170" s="24">
        <f t="shared" si="74"/>
        <v>0</v>
      </c>
    </row>
    <row r="171" spans="2:11" x14ac:dyDescent="0.25">
      <c r="B171" s="126"/>
      <c r="C171" s="116"/>
      <c r="D171" s="73"/>
      <c r="E171" s="73"/>
      <c r="F171" s="44">
        <f>J171</f>
        <v>0</v>
      </c>
      <c r="G171" s="42">
        <v>1.04E-2</v>
      </c>
      <c r="H171" s="29">
        <f>G171*F171</f>
        <v>0</v>
      </c>
      <c r="I171" s="22">
        <f t="shared" si="50"/>
        <v>0</v>
      </c>
      <c r="J171" s="28">
        <f t="shared" si="69"/>
        <v>0</v>
      </c>
      <c r="K171" s="24">
        <f t="shared" si="70"/>
        <v>0</v>
      </c>
    </row>
    <row r="172" spans="2:11" ht="15.75" thickBot="1" x14ac:dyDescent="0.3">
      <c r="B172" s="126"/>
      <c r="C172" s="117"/>
      <c r="D172" s="73"/>
      <c r="E172" s="73"/>
      <c r="F172" s="44">
        <f>J172</f>
        <v>0</v>
      </c>
      <c r="G172" s="42">
        <v>1.04E-2</v>
      </c>
      <c r="H172" s="29">
        <f>G172*F172</f>
        <v>0</v>
      </c>
      <c r="I172" s="22">
        <f t="shared" si="50"/>
        <v>0</v>
      </c>
      <c r="J172" s="28">
        <f t="shared" si="69"/>
        <v>0</v>
      </c>
      <c r="K172" s="24">
        <f t="shared" si="70"/>
        <v>0</v>
      </c>
    </row>
    <row r="173" spans="2:11" ht="15.75" thickBot="1" x14ac:dyDescent="0.3">
      <c r="B173" s="126"/>
      <c r="C173" s="62"/>
      <c r="D173" s="21"/>
      <c r="E173" s="69" t="s">
        <v>45</v>
      </c>
      <c r="F173" s="47">
        <f>SUM(F163:F172)</f>
        <v>0</v>
      </c>
      <c r="G173" s="45" t="s">
        <v>37</v>
      </c>
      <c r="H173" s="46">
        <f>SUM(H163:H172)</f>
        <v>0</v>
      </c>
      <c r="I173" s="22"/>
      <c r="J173" s="22"/>
      <c r="K173" s="30">
        <f>SUM(K163:K172)</f>
        <v>0</v>
      </c>
    </row>
    <row r="174" spans="2:11" x14ac:dyDescent="0.25">
      <c r="B174" s="127"/>
      <c r="C174" s="120" t="s">
        <v>39</v>
      </c>
      <c r="D174" s="120"/>
      <c r="E174" s="121"/>
      <c r="F174" s="57">
        <f>ROUNDDOWN(SUM(K163:K172),0)</f>
        <v>0</v>
      </c>
      <c r="G174" s="23" t="s">
        <v>37</v>
      </c>
      <c r="H174" s="56">
        <f>ROUNDDOWN(SUM(K163:K172),0)*G163</f>
        <v>0</v>
      </c>
    </row>
    <row r="175" spans="2:11" ht="15.75" thickBot="1" x14ac:dyDescent="0.3">
      <c r="B175" s="60"/>
      <c r="I175" s="137" t="str">
        <f>IF(I176&gt;=3.75,"VALOR MAXIMO","VALOR")</f>
        <v>VALOR</v>
      </c>
      <c r="J175" s="138"/>
    </row>
    <row r="176" spans="2:11" ht="19.5" thickBot="1" x14ac:dyDescent="0.35">
      <c r="F176" s="19"/>
      <c r="H176" s="72">
        <f>H137+H138+H149+H150+H161+H162+H173+H174</f>
        <v>0</v>
      </c>
      <c r="I176" s="139">
        <f>IF(H176&gt;=3.75,"3,75",H176)</f>
        <v>0</v>
      </c>
      <c r="J176" s="136"/>
    </row>
    <row r="177" spans="2:10" x14ac:dyDescent="0.25">
      <c r="F177" s="19"/>
      <c r="I177" s="19"/>
    </row>
    <row r="178" spans="2:10" x14ac:dyDescent="0.25">
      <c r="F178" s="19"/>
    </row>
    <row r="179" spans="2:10" ht="15.75" thickBot="1" x14ac:dyDescent="0.3">
      <c r="I179" s="133" t="str">
        <f>IF(I180&gt;=9,"VALOR MAXIMO","VALOR")</f>
        <v>VALOR</v>
      </c>
      <c r="J179" s="134"/>
    </row>
    <row r="180" spans="2:10" ht="19.5" thickBot="1" x14ac:dyDescent="0.35">
      <c r="B180" s="53" t="s">
        <v>14</v>
      </c>
      <c r="F180" s="54" t="s">
        <v>34</v>
      </c>
      <c r="G180" s="55"/>
      <c r="H180" s="61">
        <f>G185+G193+G203+F207</f>
        <v>0</v>
      </c>
      <c r="I180" s="135">
        <f>IF(H180&gt;=9,"9",H180)</f>
        <v>0</v>
      </c>
      <c r="J180" s="136"/>
    </row>
    <row r="182" spans="2:10" x14ac:dyDescent="0.25">
      <c r="B182" s="19"/>
      <c r="C182" s="42"/>
      <c r="D182" s="42" t="s">
        <v>46</v>
      </c>
      <c r="E182" s="42" t="s">
        <v>16</v>
      </c>
      <c r="F182" s="42" t="s">
        <v>5</v>
      </c>
    </row>
    <row r="183" spans="2:10" ht="52.9" customHeight="1" x14ac:dyDescent="0.25">
      <c r="B183" s="70" t="s">
        <v>15</v>
      </c>
      <c r="C183" s="97" t="s">
        <v>60</v>
      </c>
      <c r="D183" s="76"/>
      <c r="E183" s="29">
        <v>2.3599999999999999E-2</v>
      </c>
      <c r="F183" s="42">
        <f>D183*E183</f>
        <v>0</v>
      </c>
    </row>
    <row r="184" spans="2:10" ht="61.5" thickBot="1" x14ac:dyDescent="0.3">
      <c r="B184" s="31"/>
      <c r="C184" s="97" t="s">
        <v>61</v>
      </c>
      <c r="D184" s="76"/>
      <c r="E184" s="29">
        <v>1.18E-2</v>
      </c>
      <c r="F184" s="62">
        <f>D184*E184</f>
        <v>0</v>
      </c>
      <c r="G184" s="133" t="str">
        <f>IF(G185&gt;=4.95,"VALOR MAXIMO","VALOR")</f>
        <v>VALOR</v>
      </c>
      <c r="H184" s="134"/>
    </row>
    <row r="185" spans="2:10" ht="19.5" thickBot="1" x14ac:dyDescent="0.35">
      <c r="B185" s="8"/>
      <c r="C185" s="7"/>
      <c r="F185" s="65">
        <f>F183+F184</f>
        <v>0</v>
      </c>
      <c r="G185" s="135">
        <f>IF(F185&gt;=4.95,"4,95",F185)</f>
        <v>0</v>
      </c>
      <c r="H185" s="136"/>
    </row>
    <row r="186" spans="2:10" x14ac:dyDescent="0.25">
      <c r="B186" s="8"/>
      <c r="C186" s="7"/>
    </row>
    <row r="187" spans="2:10" x14ac:dyDescent="0.25">
      <c r="B187" s="14" t="s">
        <v>11</v>
      </c>
      <c r="C187" s="2" t="s">
        <v>17</v>
      </c>
      <c r="D187" s="15">
        <v>0.27</v>
      </c>
    </row>
    <row r="188" spans="2:10" x14ac:dyDescent="0.25">
      <c r="C188" s="2" t="s">
        <v>18</v>
      </c>
      <c r="D188" s="15">
        <v>0.54</v>
      </c>
    </row>
    <row r="189" spans="2:10" x14ac:dyDescent="0.25">
      <c r="C189" s="2" t="s">
        <v>19</v>
      </c>
      <c r="D189" s="15">
        <v>0.81</v>
      </c>
    </row>
    <row r="190" spans="2:10" s="81" customFormat="1" x14ac:dyDescent="0.25">
      <c r="C190" s="2" t="s">
        <v>20</v>
      </c>
      <c r="D190" s="15">
        <v>1.08</v>
      </c>
    </row>
    <row r="191" spans="2:10" s="81" customFormat="1" x14ac:dyDescent="0.25">
      <c r="C191" s="2" t="s">
        <v>21</v>
      </c>
      <c r="D191" s="15">
        <v>1.35</v>
      </c>
    </row>
    <row r="192" spans="2:10" ht="15.75" thickBot="1" x14ac:dyDescent="0.3">
      <c r="C192" s="2" t="s">
        <v>22</v>
      </c>
      <c r="D192" s="15">
        <v>1.62</v>
      </c>
      <c r="G192" s="133" t="str">
        <f>IF(G193&gt;=1.62,"VALOR MAXIMO","VALOR")</f>
        <v>VALOR</v>
      </c>
      <c r="H192" s="134"/>
    </row>
    <row r="193" spans="1:9" ht="19.5" thickBot="1" x14ac:dyDescent="0.35">
      <c r="C193" s="173" t="s">
        <v>42</v>
      </c>
      <c r="D193" s="174"/>
      <c r="E193" s="174"/>
      <c r="F193" s="77"/>
      <c r="G193" s="135">
        <f>IF(F193&gt;=1.62,"1,62",F193)</f>
        <v>0</v>
      </c>
      <c r="H193" s="136"/>
    </row>
    <row r="196" spans="1:9" x14ac:dyDescent="0.25">
      <c r="B196" s="179" t="s">
        <v>33</v>
      </c>
      <c r="C196" s="180"/>
      <c r="E196" s="42" t="s">
        <v>26</v>
      </c>
      <c r="F196" s="42" t="s">
        <v>32</v>
      </c>
    </row>
    <row r="197" spans="1:9" x14ac:dyDescent="0.25">
      <c r="B197" s="2" t="s">
        <v>17</v>
      </c>
      <c r="C197" s="15">
        <v>0.27</v>
      </c>
      <c r="E197" s="42" t="s">
        <v>27</v>
      </c>
      <c r="F197" s="76"/>
    </row>
    <row r="198" spans="1:9" x14ac:dyDescent="0.25">
      <c r="B198" s="2" t="s">
        <v>18</v>
      </c>
      <c r="C198" s="15">
        <v>0.54</v>
      </c>
      <c r="E198" s="42" t="s">
        <v>28</v>
      </c>
      <c r="F198" s="76"/>
    </row>
    <row r="199" spans="1:9" x14ac:dyDescent="0.25">
      <c r="B199" s="2" t="s">
        <v>19</v>
      </c>
      <c r="C199" s="15">
        <v>0.81</v>
      </c>
      <c r="E199" s="42" t="s">
        <v>29</v>
      </c>
      <c r="F199" s="76"/>
    </row>
    <row r="200" spans="1:9" x14ac:dyDescent="0.25">
      <c r="B200" s="2" t="s">
        <v>20</v>
      </c>
      <c r="C200" s="15">
        <v>1.08</v>
      </c>
      <c r="E200" s="42" t="s">
        <v>30</v>
      </c>
      <c r="F200" s="76"/>
    </row>
    <row r="201" spans="1:9" x14ac:dyDescent="0.25">
      <c r="B201" s="2" t="s">
        <v>21</v>
      </c>
      <c r="C201" s="15">
        <v>1.35</v>
      </c>
      <c r="E201" s="42" t="s">
        <v>31</v>
      </c>
      <c r="F201" s="76"/>
    </row>
    <row r="202" spans="1:9" ht="15.75" thickBot="1" x14ac:dyDescent="0.3">
      <c r="B202" s="2" t="s">
        <v>22</v>
      </c>
      <c r="C202" s="15">
        <v>1.62</v>
      </c>
      <c r="G202" s="133" t="str">
        <f>IF(G203&gt;=1.62,"VALOR MAXIMO","VALOR")</f>
        <v>VALOR</v>
      </c>
      <c r="H202" s="134"/>
    </row>
    <row r="203" spans="1:9" ht="19.5" thickBot="1" x14ac:dyDescent="0.35">
      <c r="E203" s="66" t="s">
        <v>5</v>
      </c>
      <c r="F203" s="71">
        <f>SUM(F197:F201)</f>
        <v>0</v>
      </c>
      <c r="G203" s="135">
        <f>IF(F203&gt;=1.62,"1,62",F203)</f>
        <v>0</v>
      </c>
      <c r="H203" s="136"/>
    </row>
    <row r="205" spans="1:9" x14ac:dyDescent="0.25">
      <c r="A205" s="81"/>
      <c r="B205" s="81"/>
      <c r="C205" s="81"/>
      <c r="D205" s="81"/>
      <c r="E205" s="81"/>
      <c r="F205" s="81"/>
      <c r="G205" s="81"/>
      <c r="H205" s="81"/>
      <c r="I205" s="81"/>
    </row>
    <row r="206" spans="1:9" ht="45.75" thickBot="1" x14ac:dyDescent="0.3">
      <c r="A206" s="81"/>
      <c r="B206" s="102" t="s">
        <v>62</v>
      </c>
      <c r="C206" s="103">
        <v>0.81</v>
      </c>
      <c r="E206" s="67" t="s">
        <v>66</v>
      </c>
      <c r="F206" s="133" t="str">
        <f>IF(F207&gt;=0.81,"VALOR MAXIMO","VALOR")</f>
        <v>VALOR</v>
      </c>
      <c r="G206" s="134"/>
      <c r="H206" s="81"/>
      <c r="I206" s="81"/>
    </row>
    <row r="207" spans="1:9" ht="46.5" thickBot="1" x14ac:dyDescent="0.35">
      <c r="A207" s="81"/>
      <c r="B207" s="4" t="s">
        <v>64</v>
      </c>
      <c r="C207" s="15">
        <v>0.27</v>
      </c>
      <c r="E207" s="106"/>
      <c r="F207" s="135">
        <f>IF(E207&gt;=0.81,"0,81",E207)</f>
        <v>0</v>
      </c>
      <c r="G207" s="136"/>
      <c r="H207" s="81"/>
      <c r="I207" s="81"/>
    </row>
    <row r="208" spans="1:9" s="81" customFormat="1" ht="30.75" x14ac:dyDescent="0.3">
      <c r="B208" s="100" t="s">
        <v>63</v>
      </c>
      <c r="C208" s="101">
        <v>0.54</v>
      </c>
      <c r="D208" s="96"/>
      <c r="E208" s="96"/>
    </row>
    <row r="209" spans="1:9" s="81" customFormat="1" ht="45.75" x14ac:dyDescent="0.3">
      <c r="B209" s="100" t="s">
        <v>65</v>
      </c>
      <c r="C209" s="101">
        <v>0.81</v>
      </c>
      <c r="D209" s="96"/>
      <c r="E209" s="96"/>
    </row>
    <row r="210" spans="1:9" x14ac:dyDescent="0.25">
      <c r="A210" s="81"/>
      <c r="B210" s="81"/>
      <c r="C210" s="81"/>
      <c r="D210" s="81"/>
      <c r="E210" s="81"/>
      <c r="F210" s="81"/>
      <c r="G210" s="81"/>
      <c r="H210" s="81"/>
      <c r="I210" s="81"/>
    </row>
    <row r="211" spans="1:9" ht="19.5" thickBot="1" x14ac:dyDescent="0.35">
      <c r="A211" s="81"/>
      <c r="B211" s="91"/>
      <c r="C211" s="92"/>
      <c r="D211" s="172"/>
      <c r="E211" s="172"/>
      <c r="F211" s="81"/>
      <c r="G211" s="81"/>
      <c r="H211" s="81"/>
      <c r="I211" s="81"/>
    </row>
    <row r="212" spans="1:9" ht="15.75" thickBot="1" x14ac:dyDescent="0.3">
      <c r="A212" s="81"/>
      <c r="B212" s="94" t="s">
        <v>58</v>
      </c>
      <c r="C212" s="95" t="s">
        <v>56</v>
      </c>
      <c r="D212" s="170" t="str">
        <f>IF(D213&gt;=3,"VALOR MAXIMO","VALOR")</f>
        <v>VALOR</v>
      </c>
      <c r="E212" s="171"/>
      <c r="F212" s="81"/>
      <c r="G212" s="81"/>
      <c r="H212" s="81"/>
      <c r="I212" s="81"/>
    </row>
    <row r="213" spans="1:9" ht="19.5" thickBot="1" x14ac:dyDescent="0.35">
      <c r="A213" s="81"/>
      <c r="B213" s="94" t="s">
        <v>57</v>
      </c>
      <c r="C213" s="93"/>
      <c r="D213" s="135">
        <f>IF(C213&gt;=3,"3",C213)</f>
        <v>0</v>
      </c>
      <c r="E213" s="136"/>
      <c r="F213" s="81"/>
      <c r="G213" s="81"/>
      <c r="H213" s="81"/>
      <c r="I213" s="81"/>
    </row>
    <row r="214" spans="1:9" x14ac:dyDescent="0.25">
      <c r="A214" s="81"/>
      <c r="B214" s="81"/>
      <c r="C214" s="81"/>
      <c r="D214" s="81"/>
      <c r="E214" s="81"/>
      <c r="F214" s="81"/>
      <c r="G214" s="81"/>
      <c r="H214" s="81"/>
      <c r="I214" s="81"/>
    </row>
    <row r="215" spans="1:9" x14ac:dyDescent="0.25">
      <c r="A215" s="81"/>
      <c r="B215" s="81"/>
      <c r="C215" s="81"/>
      <c r="D215" s="81"/>
      <c r="E215" s="81"/>
      <c r="F215" s="81"/>
      <c r="G215" s="81"/>
      <c r="H215" s="81"/>
      <c r="I215" s="81"/>
    </row>
    <row r="216" spans="1:9" x14ac:dyDescent="0.25">
      <c r="A216" s="81"/>
      <c r="B216" s="81"/>
      <c r="C216" s="81"/>
      <c r="D216" s="81"/>
      <c r="E216" s="81"/>
      <c r="F216" s="81"/>
      <c r="G216" s="81"/>
      <c r="H216" s="81"/>
      <c r="I216" s="81"/>
    </row>
    <row r="217" spans="1:9" x14ac:dyDescent="0.25">
      <c r="A217" s="81"/>
      <c r="B217" s="81"/>
      <c r="C217" s="81"/>
      <c r="D217" s="81"/>
      <c r="E217" s="81"/>
      <c r="F217" s="81"/>
      <c r="G217" s="81"/>
      <c r="H217" s="81"/>
      <c r="I217" s="81"/>
    </row>
    <row r="218" spans="1:9" x14ac:dyDescent="0.25">
      <c r="A218" s="81"/>
      <c r="B218" s="81"/>
      <c r="C218" s="81"/>
      <c r="D218" s="81"/>
      <c r="E218" s="81"/>
      <c r="F218" s="81"/>
      <c r="G218" s="81"/>
      <c r="H218" s="81"/>
      <c r="I218" s="81"/>
    </row>
    <row r="219" spans="1:9" x14ac:dyDescent="0.25">
      <c r="A219" s="81"/>
      <c r="B219" s="81"/>
      <c r="C219" s="81"/>
      <c r="D219" s="81"/>
      <c r="E219" s="81"/>
      <c r="F219" s="81"/>
      <c r="G219" s="81"/>
      <c r="H219" s="81"/>
      <c r="I219" s="81"/>
    </row>
    <row r="220" spans="1:9" x14ac:dyDescent="0.25">
      <c r="A220" s="81"/>
      <c r="B220" s="81"/>
      <c r="C220" s="81"/>
      <c r="D220" s="81"/>
      <c r="E220" s="81"/>
      <c r="F220" s="81"/>
      <c r="G220" s="81"/>
      <c r="H220" s="81"/>
      <c r="I220" s="81"/>
    </row>
    <row r="221" spans="1:9" x14ac:dyDescent="0.25">
      <c r="A221" s="81"/>
      <c r="B221" s="81"/>
      <c r="C221" s="81"/>
      <c r="D221" s="81"/>
      <c r="E221" s="81"/>
      <c r="F221" s="81"/>
      <c r="G221" s="81"/>
      <c r="H221" s="81"/>
      <c r="I221" s="81"/>
    </row>
  </sheetData>
  <sheetProtection algorithmName="SHA-512" hashValue="pj9yP83Ib9qooyf8w08DkWf8KysbeGuPuFnw1fdZ0mZTqcWSQ1d3N61ftDZdnx+PjcGIFkvVWi4qVO9tutGNMg==" saltValue="2+B+TVo2WpJD0ynPwIPz6A==" spinCount="100000" sheet="1" objects="1" scenarios="1"/>
  <mergeCells count="71">
    <mergeCell ref="I10:K10"/>
    <mergeCell ref="B2:H2"/>
    <mergeCell ref="E4:G4"/>
    <mergeCell ref="C6:F6"/>
    <mergeCell ref="H7:I7"/>
    <mergeCell ref="H8:I8"/>
    <mergeCell ref="B11:B20"/>
    <mergeCell ref="B22:D22"/>
    <mergeCell ref="B24:B33"/>
    <mergeCell ref="B35:D35"/>
    <mergeCell ref="H37:I37"/>
    <mergeCell ref="B40:C40"/>
    <mergeCell ref="E40:F40"/>
    <mergeCell ref="B41:C41"/>
    <mergeCell ref="B42:C42"/>
    <mergeCell ref="B43:C43"/>
    <mergeCell ref="B74:B97"/>
    <mergeCell ref="C74:C83"/>
    <mergeCell ref="C85:E85"/>
    <mergeCell ref="C86:C95"/>
    <mergeCell ref="C97:E97"/>
    <mergeCell ref="B50:B73"/>
    <mergeCell ref="C50:C59"/>
    <mergeCell ref="C61:E61"/>
    <mergeCell ref="C62:C71"/>
    <mergeCell ref="C73:E73"/>
    <mergeCell ref="B44:C44"/>
    <mergeCell ref="I46:J46"/>
    <mergeCell ref="F47:G47"/>
    <mergeCell ref="I47:J47"/>
    <mergeCell ref="I49:K49"/>
    <mergeCell ref="B98:B121"/>
    <mergeCell ref="C98:C107"/>
    <mergeCell ref="C109:E109"/>
    <mergeCell ref="C110:C119"/>
    <mergeCell ref="C121:E121"/>
    <mergeCell ref="B125:C125"/>
    <mergeCell ref="B127:B150"/>
    <mergeCell ref="C127:C136"/>
    <mergeCell ref="C138:E138"/>
    <mergeCell ref="C139:C148"/>
    <mergeCell ref="C150:E150"/>
    <mergeCell ref="B151:B174"/>
    <mergeCell ref="C151:C160"/>
    <mergeCell ref="C162:E162"/>
    <mergeCell ref="I176:J176"/>
    <mergeCell ref="I179:J179"/>
    <mergeCell ref="C163:C172"/>
    <mergeCell ref="C174:E174"/>
    <mergeCell ref="I175:J175"/>
    <mergeCell ref="D212:E212"/>
    <mergeCell ref="D213:E213"/>
    <mergeCell ref="F207:G207"/>
    <mergeCell ref="C193:E193"/>
    <mergeCell ref="G193:H193"/>
    <mergeCell ref="B196:C196"/>
    <mergeCell ref="G202:H202"/>
    <mergeCell ref="G203:H203"/>
    <mergeCell ref="F206:G206"/>
    <mergeCell ref="I122:J122"/>
    <mergeCell ref="I123:J123"/>
    <mergeCell ref="D211:E211"/>
    <mergeCell ref="F23:G23"/>
    <mergeCell ref="E36:F36"/>
    <mergeCell ref="G192:H192"/>
    <mergeCell ref="I180:J180"/>
    <mergeCell ref="G184:H184"/>
    <mergeCell ref="G185:H185"/>
    <mergeCell ref="I126:K126"/>
    <mergeCell ref="E39:F39"/>
    <mergeCell ref="H38:I38"/>
  </mergeCells>
  <conditionalFormatting sqref="C11:D14">
    <cfRule type="containsText" dxfId="176" priority="90" operator="containsText" text="VALOR MAXIMO">
      <formula>NOT(ISERROR(SEARCH("VALOR MAXIMO",C11)))</formula>
    </cfRule>
  </conditionalFormatting>
  <conditionalFormatting sqref="I46:J46">
    <cfRule type="containsText" dxfId="175" priority="88" operator="containsText" text="VALOR MAXIMO">
      <formula>NOT(ISERROR(SEARCH("VALOR MAXIMO",I46)))</formula>
    </cfRule>
    <cfRule type="containsText" dxfId="174" priority="89" operator="containsText" text="&quot;VALOR MAXIMO&quot;">
      <formula>NOT(ISERROR(SEARCH("""VALOR MAXIMO""",I46)))</formula>
    </cfRule>
  </conditionalFormatting>
  <conditionalFormatting sqref="I175:J175">
    <cfRule type="containsText" dxfId="173" priority="86" operator="containsText" text="&quot;VALOR MAXIMO&quot;">
      <formula>NOT(ISERROR(SEARCH("""VALOR MAXIMO""",I175)))</formula>
    </cfRule>
    <cfRule type="containsText" dxfId="172" priority="87" operator="containsText" text="VALOR MAXIMO">
      <formula>NOT(ISERROR(SEARCH("VALOR MAXIMO",I175)))</formula>
    </cfRule>
  </conditionalFormatting>
  <conditionalFormatting sqref="I179:J179">
    <cfRule type="containsText" dxfId="171" priority="84" operator="containsText" text="&quot;VALOR MAXIMO&quot;">
      <formula>NOT(ISERROR(SEARCH("""VALOR MAXIMO""",I179)))</formula>
    </cfRule>
    <cfRule type="containsText" dxfId="170" priority="85" operator="containsText" text="VALOR MAXIMO">
      <formula>NOT(ISERROR(SEARCH("VALOR MAXIMO",I179)))</formula>
    </cfRule>
  </conditionalFormatting>
  <conditionalFormatting sqref="G184:H184">
    <cfRule type="containsText" dxfId="169" priority="82" operator="containsText" text="&quot;VALOR MAXIMO&quot;">
      <formula>NOT(ISERROR(SEARCH("""VALOR MAXIMO""",G184)))</formula>
    </cfRule>
    <cfRule type="containsText" dxfId="168" priority="83" operator="containsText" text="VALOR MAXIMO">
      <formula>NOT(ISERROR(SEARCH("VALOR MAXIMO",G184)))</formula>
    </cfRule>
  </conditionalFormatting>
  <conditionalFormatting sqref="G192:H192">
    <cfRule type="containsText" dxfId="167" priority="80" operator="containsText" text="&quot;VALOR MAXIMO&quot;">
      <formula>NOT(ISERROR(SEARCH("""VALOR MAXIMO""",G192)))</formula>
    </cfRule>
    <cfRule type="containsText" dxfId="166" priority="81" operator="containsText" text="VALOR MAXIMO">
      <formula>NOT(ISERROR(SEARCH("VALOR MAXIMO",G192)))</formula>
    </cfRule>
  </conditionalFormatting>
  <conditionalFormatting sqref="G202:H202">
    <cfRule type="containsText" dxfId="165" priority="78" operator="containsText" text="&quot;VALOR MAXIMO&quot;">
      <formula>NOT(ISERROR(SEARCH("""VALOR MAXIMO""",G202)))</formula>
    </cfRule>
    <cfRule type="containsText" dxfId="164" priority="79" operator="containsText" text="VALOR MAXIMO">
      <formula>NOT(ISERROR(SEARCH("VALOR MAXIMO",G202)))</formula>
    </cfRule>
  </conditionalFormatting>
  <conditionalFormatting sqref="E39:F39">
    <cfRule type="containsText" dxfId="163" priority="74" operator="containsText" text="VALOR MAXIMO">
      <formula>NOT(ISERROR(SEARCH("VALOR MAXIMO",E39)))</formula>
    </cfRule>
    <cfRule type="containsText" dxfId="162" priority="75" operator="containsText" text="&quot;VALOR MAXIMO&quot;">
      <formula>NOT(ISERROR(SEARCH("""VALOR MAXIMO""",E39)))</formula>
    </cfRule>
  </conditionalFormatting>
  <conditionalFormatting sqref="H37:I37">
    <cfRule type="containsText" dxfId="161" priority="72" operator="containsText" text="VALOR MAXIMO">
      <formula>NOT(ISERROR(SEARCH("VALOR MAXIMO",H37)))</formula>
    </cfRule>
    <cfRule type="containsText" dxfId="160" priority="73" operator="containsText" text="&quot;VALOR MAXIMO&quot;">
      <formula>NOT(ISERROR(SEARCH("""VALOR MAXIMO""",H37)))</formula>
    </cfRule>
  </conditionalFormatting>
  <conditionalFormatting sqref="H7:I7">
    <cfRule type="containsText" dxfId="159" priority="70" operator="containsText" text="VALOR MAXIMO">
      <formula>NOT(ISERROR(SEARCH("VALOR MAXIMO",H7)))</formula>
    </cfRule>
    <cfRule type="containsText" dxfId="158" priority="71" operator="containsText" text="&quot;VALOR MAXIMO&quot;">
      <formula>NOT(ISERROR(SEARCH("""VALOR MAXIMO""",H7)))</formula>
    </cfRule>
  </conditionalFormatting>
  <conditionalFormatting sqref="C15:D16">
    <cfRule type="containsText" dxfId="157" priority="69" operator="containsText" text="VALOR MAXIMO">
      <formula>NOT(ISERROR(SEARCH("VALOR MAXIMO",C15)))</formula>
    </cfRule>
  </conditionalFormatting>
  <conditionalFormatting sqref="C17:D18">
    <cfRule type="containsText" dxfId="156" priority="68" operator="containsText" text="VALOR MAXIMO">
      <formula>NOT(ISERROR(SEARCH("VALOR MAXIMO",C17)))</formula>
    </cfRule>
  </conditionalFormatting>
  <conditionalFormatting sqref="C19:D19">
    <cfRule type="containsText" dxfId="155" priority="67" operator="containsText" text="VALOR MAXIMO">
      <formula>NOT(ISERROR(SEARCH("VALOR MAXIMO",C19)))</formula>
    </cfRule>
  </conditionalFormatting>
  <conditionalFormatting sqref="C20:D20">
    <cfRule type="containsText" dxfId="154" priority="66" operator="containsText" text="VALOR MAXIMO">
      <formula>NOT(ISERROR(SEARCH("VALOR MAXIMO",C20)))</formula>
    </cfRule>
  </conditionalFormatting>
  <conditionalFormatting sqref="C24:D26">
    <cfRule type="containsText" dxfId="153" priority="65" operator="containsText" text="VALOR MAXIMO">
      <formula>NOT(ISERROR(SEARCH("VALOR MAXIMO",C24)))</formula>
    </cfRule>
  </conditionalFormatting>
  <conditionalFormatting sqref="C27:D29">
    <cfRule type="containsText" dxfId="152" priority="64" operator="containsText" text="VALOR MAXIMO">
      <formula>NOT(ISERROR(SEARCH("VALOR MAXIMO",C27)))</formula>
    </cfRule>
  </conditionalFormatting>
  <conditionalFormatting sqref="C30:D31">
    <cfRule type="containsText" dxfId="151" priority="63" operator="containsText" text="VALOR MAXIMO">
      <formula>NOT(ISERROR(SEARCH("VALOR MAXIMO",C30)))</formula>
    </cfRule>
  </conditionalFormatting>
  <conditionalFormatting sqref="C32:D32">
    <cfRule type="containsText" dxfId="150" priority="62" operator="containsText" text="VALOR MAXIMO">
      <formula>NOT(ISERROR(SEARCH("VALOR MAXIMO",C32)))</formula>
    </cfRule>
  </conditionalFormatting>
  <conditionalFormatting sqref="C33:D33">
    <cfRule type="containsText" dxfId="149" priority="61" operator="containsText" text="VALOR MAXIMO">
      <formula>NOT(ISERROR(SEARCH("VALOR MAXIMO",C33)))</formula>
    </cfRule>
  </conditionalFormatting>
  <conditionalFormatting sqref="D51:E51">
    <cfRule type="containsText" dxfId="148" priority="60" operator="containsText" text="VALOR MAXIMO">
      <formula>NOT(ISERROR(SEARCH("VALOR MAXIMO",D51)))</formula>
    </cfRule>
  </conditionalFormatting>
  <conditionalFormatting sqref="D52:E54">
    <cfRule type="containsText" dxfId="147" priority="59" operator="containsText" text="VALOR MAXIMO">
      <formula>NOT(ISERROR(SEARCH("VALOR MAXIMO",D52)))</formula>
    </cfRule>
  </conditionalFormatting>
  <conditionalFormatting sqref="D55:E57">
    <cfRule type="containsText" dxfId="146" priority="58" operator="containsText" text="VALOR MAXIMO">
      <formula>NOT(ISERROR(SEARCH("VALOR MAXIMO",D55)))</formula>
    </cfRule>
  </conditionalFormatting>
  <conditionalFormatting sqref="D58:E58">
    <cfRule type="containsText" dxfId="145" priority="57" operator="containsText" text="VALOR MAXIMO">
      <formula>NOT(ISERROR(SEARCH("VALOR MAXIMO",D58)))</formula>
    </cfRule>
  </conditionalFormatting>
  <conditionalFormatting sqref="D59:E59">
    <cfRule type="containsText" dxfId="144" priority="56" operator="containsText" text="VALOR MAXIMO">
      <formula>NOT(ISERROR(SEARCH("VALOR MAXIMO",D59)))</formula>
    </cfRule>
  </conditionalFormatting>
  <conditionalFormatting sqref="D62:E63">
    <cfRule type="containsText" dxfId="143" priority="55" operator="containsText" text="VALOR MAXIMO">
      <formula>NOT(ISERROR(SEARCH("VALOR MAXIMO",D62)))</formula>
    </cfRule>
  </conditionalFormatting>
  <conditionalFormatting sqref="D64:E66">
    <cfRule type="containsText" dxfId="142" priority="54" operator="containsText" text="VALOR MAXIMO">
      <formula>NOT(ISERROR(SEARCH("VALOR MAXIMO",D64)))</formula>
    </cfRule>
  </conditionalFormatting>
  <conditionalFormatting sqref="D67:E69">
    <cfRule type="containsText" dxfId="141" priority="53" operator="containsText" text="VALOR MAXIMO">
      <formula>NOT(ISERROR(SEARCH("VALOR MAXIMO",D67)))</formula>
    </cfRule>
  </conditionalFormatting>
  <conditionalFormatting sqref="D70:E70">
    <cfRule type="containsText" dxfId="140" priority="52" operator="containsText" text="VALOR MAXIMO">
      <formula>NOT(ISERROR(SEARCH("VALOR MAXIMO",D70)))</formula>
    </cfRule>
  </conditionalFormatting>
  <conditionalFormatting sqref="D71:E71">
    <cfRule type="containsText" dxfId="139" priority="51" operator="containsText" text="VALOR MAXIMO">
      <formula>NOT(ISERROR(SEARCH("VALOR MAXIMO",D71)))</formula>
    </cfRule>
  </conditionalFormatting>
  <conditionalFormatting sqref="D74:E75">
    <cfRule type="containsText" dxfId="138" priority="50" operator="containsText" text="VALOR MAXIMO">
      <formula>NOT(ISERROR(SEARCH("VALOR MAXIMO",D74)))</formula>
    </cfRule>
  </conditionalFormatting>
  <conditionalFormatting sqref="D76:E78">
    <cfRule type="containsText" dxfId="137" priority="49" operator="containsText" text="VALOR MAXIMO">
      <formula>NOT(ISERROR(SEARCH("VALOR MAXIMO",D76)))</formula>
    </cfRule>
  </conditionalFormatting>
  <conditionalFormatting sqref="D79:E81">
    <cfRule type="containsText" dxfId="136" priority="48" operator="containsText" text="VALOR MAXIMO">
      <formula>NOT(ISERROR(SEARCH("VALOR MAXIMO",D79)))</formula>
    </cfRule>
  </conditionalFormatting>
  <conditionalFormatting sqref="D82:E82">
    <cfRule type="containsText" dxfId="135" priority="47" operator="containsText" text="VALOR MAXIMO">
      <formula>NOT(ISERROR(SEARCH("VALOR MAXIMO",D82)))</formula>
    </cfRule>
  </conditionalFormatting>
  <conditionalFormatting sqref="D83:E83">
    <cfRule type="containsText" dxfId="134" priority="46" operator="containsText" text="VALOR MAXIMO">
      <formula>NOT(ISERROR(SEARCH("VALOR MAXIMO",D83)))</formula>
    </cfRule>
  </conditionalFormatting>
  <conditionalFormatting sqref="D86:E87">
    <cfRule type="containsText" dxfId="133" priority="45" operator="containsText" text="VALOR MAXIMO">
      <formula>NOT(ISERROR(SEARCH("VALOR MAXIMO",D86)))</formula>
    </cfRule>
  </conditionalFormatting>
  <conditionalFormatting sqref="D88:E91">
    <cfRule type="containsText" dxfId="132" priority="44" operator="containsText" text="VALOR MAXIMO">
      <formula>NOT(ISERROR(SEARCH("VALOR MAXIMO",D88)))</formula>
    </cfRule>
  </conditionalFormatting>
  <conditionalFormatting sqref="D92:E93">
    <cfRule type="containsText" dxfId="131" priority="43" operator="containsText" text="VALOR MAXIMO">
      <formula>NOT(ISERROR(SEARCH("VALOR MAXIMO",D92)))</formula>
    </cfRule>
  </conditionalFormatting>
  <conditionalFormatting sqref="D94:E94">
    <cfRule type="containsText" dxfId="130" priority="42" operator="containsText" text="VALOR MAXIMO">
      <formula>NOT(ISERROR(SEARCH("VALOR MAXIMO",D94)))</formula>
    </cfRule>
  </conditionalFormatting>
  <conditionalFormatting sqref="D95:E95">
    <cfRule type="containsText" dxfId="129" priority="41" operator="containsText" text="VALOR MAXIMO">
      <formula>NOT(ISERROR(SEARCH("VALOR MAXIMO",D95)))</formula>
    </cfRule>
  </conditionalFormatting>
  <conditionalFormatting sqref="D127:E128">
    <cfRule type="containsText" dxfId="128" priority="40" operator="containsText" text="VALOR MAXIMO">
      <formula>NOT(ISERROR(SEARCH("VALOR MAXIMO",D127)))</formula>
    </cfRule>
  </conditionalFormatting>
  <conditionalFormatting sqref="D129:E132">
    <cfRule type="containsText" dxfId="127" priority="39" operator="containsText" text="VALOR MAXIMO">
      <formula>NOT(ISERROR(SEARCH("VALOR MAXIMO",D129)))</formula>
    </cfRule>
  </conditionalFormatting>
  <conditionalFormatting sqref="D133:E134">
    <cfRule type="containsText" dxfId="126" priority="38" operator="containsText" text="VALOR MAXIMO">
      <formula>NOT(ISERROR(SEARCH("VALOR MAXIMO",D133)))</formula>
    </cfRule>
  </conditionalFormatting>
  <conditionalFormatting sqref="D135:E135">
    <cfRule type="containsText" dxfId="125" priority="37" operator="containsText" text="VALOR MAXIMO">
      <formula>NOT(ISERROR(SEARCH("VALOR MAXIMO",D135)))</formula>
    </cfRule>
  </conditionalFormatting>
  <conditionalFormatting sqref="D136:E136">
    <cfRule type="containsText" dxfId="124" priority="36" operator="containsText" text="VALOR MAXIMO">
      <formula>NOT(ISERROR(SEARCH("VALOR MAXIMO",D136)))</formula>
    </cfRule>
  </conditionalFormatting>
  <conditionalFormatting sqref="D139:E141">
    <cfRule type="containsText" dxfId="123" priority="35" operator="containsText" text="VALOR MAXIMO">
      <formula>NOT(ISERROR(SEARCH("VALOR MAXIMO",D139)))</formula>
    </cfRule>
  </conditionalFormatting>
  <conditionalFormatting sqref="D142:E144">
    <cfRule type="containsText" dxfId="122" priority="34" operator="containsText" text="VALOR MAXIMO">
      <formula>NOT(ISERROR(SEARCH("VALOR MAXIMO",D142)))</formula>
    </cfRule>
  </conditionalFormatting>
  <conditionalFormatting sqref="D145:E146">
    <cfRule type="containsText" dxfId="121" priority="33" operator="containsText" text="VALOR MAXIMO">
      <formula>NOT(ISERROR(SEARCH("VALOR MAXIMO",D145)))</formula>
    </cfRule>
  </conditionalFormatting>
  <conditionalFormatting sqref="D147:E147">
    <cfRule type="containsText" dxfId="120" priority="32" operator="containsText" text="VALOR MAXIMO">
      <formula>NOT(ISERROR(SEARCH("VALOR MAXIMO",D147)))</formula>
    </cfRule>
  </conditionalFormatting>
  <conditionalFormatting sqref="D148:E148">
    <cfRule type="containsText" dxfId="119" priority="31" operator="containsText" text="VALOR MAXIMO">
      <formula>NOT(ISERROR(SEARCH("VALOR MAXIMO",D148)))</formula>
    </cfRule>
  </conditionalFormatting>
  <conditionalFormatting sqref="D151:E153">
    <cfRule type="containsText" dxfId="118" priority="30" operator="containsText" text="VALOR MAXIMO">
      <formula>NOT(ISERROR(SEARCH("VALOR MAXIMO",D151)))</formula>
    </cfRule>
  </conditionalFormatting>
  <conditionalFormatting sqref="D154:E156">
    <cfRule type="containsText" dxfId="117" priority="29" operator="containsText" text="VALOR MAXIMO">
      <formula>NOT(ISERROR(SEARCH("VALOR MAXIMO",D154)))</formula>
    </cfRule>
  </conditionalFormatting>
  <conditionalFormatting sqref="D157:E158">
    <cfRule type="containsText" dxfId="116" priority="28" operator="containsText" text="VALOR MAXIMO">
      <formula>NOT(ISERROR(SEARCH("VALOR MAXIMO",D157)))</formula>
    </cfRule>
  </conditionalFormatting>
  <conditionalFormatting sqref="D159:E159">
    <cfRule type="containsText" dxfId="115" priority="27" operator="containsText" text="VALOR MAXIMO">
      <formula>NOT(ISERROR(SEARCH("VALOR MAXIMO",D159)))</formula>
    </cfRule>
  </conditionalFormatting>
  <conditionalFormatting sqref="D160:E160">
    <cfRule type="containsText" dxfId="114" priority="26" operator="containsText" text="VALOR MAXIMO">
      <formula>NOT(ISERROR(SEARCH("VALOR MAXIMO",D160)))</formula>
    </cfRule>
  </conditionalFormatting>
  <conditionalFormatting sqref="D163:E164">
    <cfRule type="containsText" dxfId="113" priority="25" operator="containsText" text="VALOR MAXIMO">
      <formula>NOT(ISERROR(SEARCH("VALOR MAXIMO",D163)))</formula>
    </cfRule>
  </conditionalFormatting>
  <conditionalFormatting sqref="D165:E168">
    <cfRule type="containsText" dxfId="112" priority="24" operator="containsText" text="VALOR MAXIMO">
      <formula>NOT(ISERROR(SEARCH("VALOR MAXIMO",D165)))</formula>
    </cfRule>
  </conditionalFormatting>
  <conditionalFormatting sqref="D169:E170">
    <cfRule type="containsText" dxfId="111" priority="23" operator="containsText" text="VALOR MAXIMO">
      <formula>NOT(ISERROR(SEARCH("VALOR MAXIMO",D169)))</formula>
    </cfRule>
  </conditionalFormatting>
  <conditionalFormatting sqref="D171:E171">
    <cfRule type="containsText" dxfId="110" priority="22" operator="containsText" text="VALOR MAXIMO">
      <formula>NOT(ISERROR(SEARCH("VALOR MAXIMO",D171)))</formula>
    </cfRule>
  </conditionalFormatting>
  <conditionalFormatting sqref="D172:E172">
    <cfRule type="containsText" dxfId="109" priority="21" operator="containsText" text="VALOR MAXIMO">
      <formula>NOT(ISERROR(SEARCH("VALOR MAXIMO",D172)))</formula>
    </cfRule>
  </conditionalFormatting>
  <conditionalFormatting sqref="D212:E212">
    <cfRule type="containsText" dxfId="108" priority="17" operator="containsText" text="&quot;VALOR MAXIMO&quot;">
      <formula>NOT(ISERROR(SEARCH("""VALOR MAXIMO""",D212)))</formula>
    </cfRule>
    <cfRule type="containsText" dxfId="107" priority="18" operator="containsText" text="VALOR MAXIMO">
      <formula>NOT(ISERROR(SEARCH("VALOR MAXIMO",D212)))</formula>
    </cfRule>
  </conditionalFormatting>
  <conditionalFormatting sqref="F206:G206">
    <cfRule type="containsText" dxfId="106" priority="19" operator="containsText" text="&quot;VALOR MAXIMO&quot;">
      <formula>NOT(ISERROR(SEARCH("""VALOR MAXIMO""",F206)))</formula>
    </cfRule>
    <cfRule type="containsText" dxfId="105" priority="20" operator="containsText" text="VALOR MAXIMO">
      <formula>NOT(ISERROR(SEARCH("VALOR MAXIMO",F206)))</formula>
    </cfRule>
  </conditionalFormatting>
  <conditionalFormatting sqref="H35">
    <cfRule type="containsText" dxfId="104" priority="15" operator="containsText" text="VALOR MAXIMO">
      <formula>NOT(ISERROR(SEARCH("VALOR MAXIMO",H35)))</formula>
    </cfRule>
    <cfRule type="containsText" dxfId="103" priority="16" operator="containsText" text="&quot;VALOR MAXIMO&quot;">
      <formula>NOT(ISERROR(SEARCH("""VALOR MAXIMO""",H35)))</formula>
    </cfRule>
  </conditionalFormatting>
  <conditionalFormatting sqref="D50:E50">
    <cfRule type="containsText" dxfId="102" priority="14" operator="containsText" text="VALOR MAXIMO">
      <formula>NOT(ISERROR(SEARCH("VALOR MAXIMO",D50)))</formula>
    </cfRule>
  </conditionalFormatting>
  <conditionalFormatting sqref="D98:E99">
    <cfRule type="containsText" dxfId="101" priority="13" operator="containsText" text="VALOR MAXIMO">
      <formula>NOT(ISERROR(SEARCH("VALOR MAXIMO",D98)))</formula>
    </cfRule>
  </conditionalFormatting>
  <conditionalFormatting sqref="D100:E102">
    <cfRule type="containsText" dxfId="100" priority="12" operator="containsText" text="VALOR MAXIMO">
      <formula>NOT(ISERROR(SEARCH("VALOR MAXIMO",D100)))</formula>
    </cfRule>
  </conditionalFormatting>
  <conditionalFormatting sqref="D103:E105">
    <cfRule type="containsText" dxfId="99" priority="11" operator="containsText" text="VALOR MAXIMO">
      <formula>NOT(ISERROR(SEARCH("VALOR MAXIMO",D103)))</formula>
    </cfRule>
  </conditionalFormatting>
  <conditionalFormatting sqref="D106:E106">
    <cfRule type="containsText" dxfId="98" priority="10" operator="containsText" text="VALOR MAXIMO">
      <formula>NOT(ISERROR(SEARCH("VALOR MAXIMO",D106)))</formula>
    </cfRule>
  </conditionalFormatting>
  <conditionalFormatting sqref="D107:E107">
    <cfRule type="containsText" dxfId="97" priority="9" operator="containsText" text="VALOR MAXIMO">
      <formula>NOT(ISERROR(SEARCH("VALOR MAXIMO",D107)))</formula>
    </cfRule>
  </conditionalFormatting>
  <conditionalFormatting sqref="D110:E111">
    <cfRule type="containsText" dxfId="96" priority="8" operator="containsText" text="VALOR MAXIMO">
      <formula>NOT(ISERROR(SEARCH("VALOR MAXIMO",D110)))</formula>
    </cfRule>
  </conditionalFormatting>
  <conditionalFormatting sqref="D112:E115">
    <cfRule type="containsText" dxfId="95" priority="7" operator="containsText" text="VALOR MAXIMO">
      <formula>NOT(ISERROR(SEARCH("VALOR MAXIMO",D112)))</formula>
    </cfRule>
  </conditionalFormatting>
  <conditionalFormatting sqref="D116:E117">
    <cfRule type="containsText" dxfId="94" priority="6" operator="containsText" text="VALOR MAXIMO">
      <formula>NOT(ISERROR(SEARCH("VALOR MAXIMO",D116)))</formula>
    </cfRule>
  </conditionalFormatting>
  <conditionalFormatting sqref="D118:E118">
    <cfRule type="containsText" dxfId="93" priority="5" operator="containsText" text="VALOR MAXIMO">
      <formula>NOT(ISERROR(SEARCH("VALOR MAXIMO",D118)))</formula>
    </cfRule>
  </conditionalFormatting>
  <conditionalFormatting sqref="D119:E119">
    <cfRule type="containsText" dxfId="92" priority="4" operator="containsText" text="VALOR MAXIMO">
      <formula>NOT(ISERROR(SEARCH("VALOR MAXIMO",D119)))</formula>
    </cfRule>
  </conditionalFormatting>
  <conditionalFormatting sqref="M122">
    <cfRule type="containsText" dxfId="91" priority="3" operator="containsText" text="VALOR MAXIMO">
      <formula>NOT(ISERROR(SEARCH("VALOR MAXIMO",M122)))</formula>
    </cfRule>
  </conditionalFormatting>
  <conditionalFormatting sqref="I122:J123">
    <cfRule type="containsText" dxfId="90" priority="1" operator="containsText" text="&quot;VALOR MAXIMO&quot;">
      <formula>NOT(ISERROR(SEARCH("""VALOR MAXIMO""",I122)))</formula>
    </cfRule>
    <cfRule type="containsText" dxfId="89" priority="2" operator="containsText" text="VALOR MAXIMO">
      <formula>NOT(ISERROR(SEARCH("VALOR MAXIMO",I122)))</formula>
    </cfRule>
  </conditionalFormatting>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81"/>
  <sheetViews>
    <sheetView tabSelected="1" workbookViewId="0">
      <selection activeCell="B3" sqref="B3"/>
    </sheetView>
  </sheetViews>
  <sheetFormatPr baseColWidth="10" defaultRowHeight="15" x14ac:dyDescent="0.25"/>
  <cols>
    <col min="1" max="1" width="3.28515625" customWidth="1"/>
    <col min="2" max="2" width="25.7109375" customWidth="1"/>
    <col min="3" max="3" width="26.42578125" customWidth="1"/>
    <col min="4" max="4" width="25.140625" customWidth="1"/>
    <col min="5" max="5" width="26.42578125" customWidth="1"/>
    <col min="6" max="6" width="19.140625" customWidth="1"/>
    <col min="7" max="7" width="15.85546875" customWidth="1"/>
    <col min="8" max="8" width="16.140625" customWidth="1"/>
    <col min="9" max="9" width="9.28515625" customWidth="1"/>
    <col min="10" max="10" width="6" customWidth="1"/>
    <col min="11" max="11" width="9.85546875" customWidth="1"/>
    <col min="12" max="12" width="12.42578125" customWidth="1"/>
  </cols>
  <sheetData>
    <row r="1" spans="2:11" ht="15.75" thickBot="1" x14ac:dyDescent="0.3"/>
    <row r="2" spans="2:11" ht="21.75" thickBot="1" x14ac:dyDescent="0.4">
      <c r="B2" s="140" t="s">
        <v>77</v>
      </c>
      <c r="C2" s="141"/>
      <c r="D2" s="141"/>
      <c r="E2" s="141"/>
      <c r="F2" s="141"/>
      <c r="G2" s="141"/>
      <c r="H2" s="142"/>
    </row>
    <row r="3" spans="2:11" ht="21.75" thickBot="1" x14ac:dyDescent="0.4">
      <c r="B3" s="16"/>
      <c r="C3" s="16"/>
      <c r="D3" s="16"/>
      <c r="E3" s="16"/>
      <c r="F3" s="16"/>
      <c r="G3" s="16"/>
      <c r="H3" s="16"/>
    </row>
    <row r="4" spans="2:11" ht="24" thickBot="1" x14ac:dyDescent="0.4">
      <c r="B4" s="17" t="s">
        <v>23</v>
      </c>
      <c r="C4" s="74"/>
      <c r="D4" s="16"/>
      <c r="E4" s="149" t="s">
        <v>25</v>
      </c>
      <c r="F4" s="150"/>
      <c r="G4" s="151"/>
      <c r="H4" s="68">
        <f>H8+I57+I240+D273</f>
        <v>0</v>
      </c>
    </row>
    <row r="6" spans="2:11" ht="21" x14ac:dyDescent="0.35">
      <c r="B6" s="17" t="s">
        <v>24</v>
      </c>
      <c r="C6" s="157"/>
      <c r="D6" s="158"/>
      <c r="E6" s="158"/>
      <c r="F6" s="159"/>
      <c r="G6" s="16"/>
      <c r="H6" s="16"/>
    </row>
    <row r="7" spans="2:11" ht="15.75" thickBot="1" x14ac:dyDescent="0.3">
      <c r="H7" s="155" t="str">
        <f>IF(H8&gt;=10.5,"VALOR MAXIMO","VALOR")</f>
        <v>VALOR</v>
      </c>
      <c r="I7" s="156"/>
    </row>
    <row r="8" spans="2:11" ht="19.5" thickBot="1" x14ac:dyDescent="0.35">
      <c r="B8" s="52" t="s">
        <v>13</v>
      </c>
      <c r="C8" s="9"/>
      <c r="F8" s="50" t="s">
        <v>9</v>
      </c>
      <c r="G8" s="49">
        <f>H48+E50</f>
        <v>0</v>
      </c>
      <c r="H8" s="135">
        <f>IF(G8&gt;=10.5,"10,5",G8)</f>
        <v>0</v>
      </c>
      <c r="I8" s="136"/>
    </row>
    <row r="9" spans="2:11" ht="10.9" customHeight="1" x14ac:dyDescent="0.25"/>
    <row r="10" spans="2:11" x14ac:dyDescent="0.25">
      <c r="B10" s="43" t="s">
        <v>12</v>
      </c>
      <c r="C10" s="42" t="s">
        <v>35</v>
      </c>
      <c r="D10" s="4" t="s">
        <v>36</v>
      </c>
      <c r="E10" s="42" t="s">
        <v>44</v>
      </c>
      <c r="F10" s="42" t="s">
        <v>4</v>
      </c>
      <c r="G10" s="27"/>
      <c r="I10" s="162" t="s">
        <v>41</v>
      </c>
      <c r="J10" s="163"/>
      <c r="K10" s="164"/>
    </row>
    <row r="11" spans="2:11" x14ac:dyDescent="0.25">
      <c r="B11" s="115" t="s">
        <v>0</v>
      </c>
      <c r="C11" s="73"/>
      <c r="D11" s="73"/>
      <c r="E11" s="44">
        <f>J11</f>
        <v>0</v>
      </c>
      <c r="F11" s="42">
        <v>5.0599999999999999E-2</v>
      </c>
      <c r="G11" s="29">
        <f>F11*E11</f>
        <v>0</v>
      </c>
      <c r="I11" s="22">
        <f>IF((D11-C11)=0,0, (D11+1-C11)/30)</f>
        <v>0</v>
      </c>
      <c r="J11" s="28">
        <f>INT(I11)</f>
        <v>0</v>
      </c>
      <c r="K11" s="24">
        <f>I11-J11</f>
        <v>0</v>
      </c>
    </row>
    <row r="12" spans="2:11" x14ac:dyDescent="0.25">
      <c r="B12" s="116"/>
      <c r="C12" s="73"/>
      <c r="D12" s="73"/>
      <c r="E12" s="44">
        <f t="shared" ref="E12:E13" si="0">J12</f>
        <v>0</v>
      </c>
      <c r="F12" s="42">
        <v>5.0599999999999999E-2</v>
      </c>
      <c r="G12" s="29">
        <f t="shared" ref="G12:G13" si="1">F12*E12</f>
        <v>0</v>
      </c>
      <c r="I12" s="22">
        <f t="shared" ref="I12:I43" si="2">IF((D12-C12)=0,0, (D12+1-C12)/30)</f>
        <v>0</v>
      </c>
      <c r="J12" s="28">
        <f t="shared" ref="J12:J25" si="3">INT(I12)</f>
        <v>0</v>
      </c>
      <c r="K12" s="24">
        <f t="shared" ref="K12:K25" si="4">I12-J12</f>
        <v>0</v>
      </c>
    </row>
    <row r="13" spans="2:11" x14ac:dyDescent="0.25">
      <c r="B13" s="116"/>
      <c r="C13" s="73"/>
      <c r="D13" s="73"/>
      <c r="E13" s="44">
        <f t="shared" si="0"/>
        <v>0</v>
      </c>
      <c r="F13" s="42">
        <v>5.0599999999999999E-2</v>
      </c>
      <c r="G13" s="29">
        <f t="shared" si="1"/>
        <v>0</v>
      </c>
      <c r="I13" s="22">
        <f t="shared" si="2"/>
        <v>0</v>
      </c>
      <c r="J13" s="28">
        <f t="shared" si="3"/>
        <v>0</v>
      </c>
      <c r="K13" s="24">
        <f t="shared" si="4"/>
        <v>0</v>
      </c>
    </row>
    <row r="14" spans="2:11" x14ac:dyDescent="0.25">
      <c r="B14" s="116"/>
      <c r="C14" s="73"/>
      <c r="D14" s="73"/>
      <c r="E14" s="44">
        <f t="shared" ref="E14:E21" si="5">J14</f>
        <v>0</v>
      </c>
      <c r="F14" s="42">
        <v>5.0599999999999999E-2</v>
      </c>
      <c r="G14" s="29">
        <f t="shared" ref="G14:G21" si="6">F14*E14</f>
        <v>0</v>
      </c>
      <c r="I14" s="22">
        <f t="shared" si="2"/>
        <v>0</v>
      </c>
      <c r="J14" s="28">
        <f t="shared" si="3"/>
        <v>0</v>
      </c>
      <c r="K14" s="24">
        <f t="shared" ref="K14:K21" si="7">I14-J14</f>
        <v>0</v>
      </c>
    </row>
    <row r="15" spans="2:11" x14ac:dyDescent="0.25">
      <c r="B15" s="116"/>
      <c r="C15" s="73"/>
      <c r="D15" s="73"/>
      <c r="E15" s="44">
        <f t="shared" si="5"/>
        <v>0</v>
      </c>
      <c r="F15" s="42">
        <v>5.0599999999999999E-2</v>
      </c>
      <c r="G15" s="29">
        <f t="shared" si="6"/>
        <v>0</v>
      </c>
      <c r="I15" s="22">
        <f t="shared" si="2"/>
        <v>0</v>
      </c>
      <c r="J15" s="28">
        <f t="shared" si="3"/>
        <v>0</v>
      </c>
      <c r="K15" s="24">
        <f t="shared" si="7"/>
        <v>0</v>
      </c>
    </row>
    <row r="16" spans="2:11" x14ac:dyDescent="0.25">
      <c r="B16" s="116"/>
      <c r="C16" s="73"/>
      <c r="D16" s="73"/>
      <c r="E16" s="44">
        <f t="shared" si="5"/>
        <v>0</v>
      </c>
      <c r="F16" s="42">
        <v>5.0599999999999999E-2</v>
      </c>
      <c r="G16" s="29">
        <f t="shared" si="6"/>
        <v>0</v>
      </c>
      <c r="I16" s="22">
        <f t="shared" si="2"/>
        <v>0</v>
      </c>
      <c r="J16" s="28">
        <f t="shared" si="3"/>
        <v>0</v>
      </c>
      <c r="K16" s="24">
        <f t="shared" si="7"/>
        <v>0</v>
      </c>
    </row>
    <row r="17" spans="2:11" x14ac:dyDescent="0.25">
      <c r="B17" s="116"/>
      <c r="C17" s="73"/>
      <c r="D17" s="73"/>
      <c r="E17" s="44">
        <f t="shared" si="5"/>
        <v>0</v>
      </c>
      <c r="F17" s="42">
        <v>5.0599999999999999E-2</v>
      </c>
      <c r="G17" s="29">
        <f t="shared" si="6"/>
        <v>0</v>
      </c>
      <c r="I17" s="22">
        <f t="shared" si="2"/>
        <v>0</v>
      </c>
      <c r="J17" s="28">
        <f t="shared" si="3"/>
        <v>0</v>
      </c>
      <c r="K17" s="24">
        <f t="shared" si="7"/>
        <v>0</v>
      </c>
    </row>
    <row r="18" spans="2:11" x14ac:dyDescent="0.25">
      <c r="B18" s="116"/>
      <c r="C18" s="73"/>
      <c r="D18" s="73"/>
      <c r="E18" s="44">
        <f t="shared" si="5"/>
        <v>0</v>
      </c>
      <c r="F18" s="42">
        <v>5.0599999999999999E-2</v>
      </c>
      <c r="G18" s="29">
        <f t="shared" si="6"/>
        <v>0</v>
      </c>
      <c r="I18" s="22">
        <f t="shared" si="2"/>
        <v>0</v>
      </c>
      <c r="J18" s="28">
        <f t="shared" si="3"/>
        <v>0</v>
      </c>
      <c r="K18" s="24">
        <f t="shared" si="7"/>
        <v>0</v>
      </c>
    </row>
    <row r="19" spans="2:11" x14ac:dyDescent="0.25">
      <c r="B19" s="116"/>
      <c r="C19" s="73"/>
      <c r="D19" s="73"/>
      <c r="E19" s="44">
        <f t="shared" si="5"/>
        <v>0</v>
      </c>
      <c r="F19" s="42">
        <v>5.0599999999999999E-2</v>
      </c>
      <c r="G19" s="29">
        <f t="shared" si="6"/>
        <v>0</v>
      </c>
      <c r="I19" s="22">
        <f t="shared" si="2"/>
        <v>0</v>
      </c>
      <c r="J19" s="28">
        <f t="shared" si="3"/>
        <v>0</v>
      </c>
      <c r="K19" s="24">
        <f t="shared" si="7"/>
        <v>0</v>
      </c>
    </row>
    <row r="20" spans="2:11" x14ac:dyDescent="0.25">
      <c r="B20" s="116"/>
      <c r="C20" s="73"/>
      <c r="D20" s="73"/>
      <c r="E20" s="44">
        <f t="shared" si="5"/>
        <v>0</v>
      </c>
      <c r="F20" s="42">
        <v>5.0599999999999999E-2</v>
      </c>
      <c r="G20" s="29">
        <f t="shared" si="6"/>
        <v>0</v>
      </c>
      <c r="I20" s="22">
        <f t="shared" si="2"/>
        <v>0</v>
      </c>
      <c r="J20" s="28">
        <f t="shared" si="3"/>
        <v>0</v>
      </c>
      <c r="K20" s="24">
        <f t="shared" si="7"/>
        <v>0</v>
      </c>
    </row>
    <row r="21" spans="2:11" x14ac:dyDescent="0.25">
      <c r="B21" s="116"/>
      <c r="C21" s="73"/>
      <c r="D21" s="73"/>
      <c r="E21" s="44">
        <f t="shared" si="5"/>
        <v>0</v>
      </c>
      <c r="F21" s="42">
        <v>5.0599999999999999E-2</v>
      </c>
      <c r="G21" s="29">
        <f t="shared" si="6"/>
        <v>0</v>
      </c>
      <c r="I21" s="22">
        <f t="shared" si="2"/>
        <v>0</v>
      </c>
      <c r="J21" s="28">
        <f t="shared" si="3"/>
        <v>0</v>
      </c>
      <c r="K21" s="24">
        <f t="shared" si="7"/>
        <v>0</v>
      </c>
    </row>
    <row r="22" spans="2:11" x14ac:dyDescent="0.25">
      <c r="B22" s="116"/>
      <c r="C22" s="73"/>
      <c r="D22" s="73"/>
      <c r="E22" s="44">
        <f>J22</f>
        <v>0</v>
      </c>
      <c r="F22" s="42">
        <v>5.0599999999999999E-2</v>
      </c>
      <c r="G22" s="29">
        <f>F22*E22</f>
        <v>0</v>
      </c>
      <c r="I22" s="22">
        <f t="shared" si="2"/>
        <v>0</v>
      </c>
      <c r="J22" s="28">
        <f t="shared" si="3"/>
        <v>0</v>
      </c>
      <c r="K22" s="24">
        <f t="shared" si="4"/>
        <v>0</v>
      </c>
    </row>
    <row r="23" spans="2:11" x14ac:dyDescent="0.25">
      <c r="B23" s="116"/>
      <c r="C23" s="73"/>
      <c r="D23" s="73"/>
      <c r="E23" s="44">
        <f>J23</f>
        <v>0</v>
      </c>
      <c r="F23" s="42">
        <v>5.0599999999999999E-2</v>
      </c>
      <c r="G23" s="29">
        <f>F23*E23</f>
        <v>0</v>
      </c>
      <c r="I23" s="22">
        <f t="shared" si="2"/>
        <v>0</v>
      </c>
      <c r="J23" s="28">
        <f t="shared" si="3"/>
        <v>0</v>
      </c>
      <c r="K23" s="24">
        <f t="shared" si="4"/>
        <v>0</v>
      </c>
    </row>
    <row r="24" spans="2:11" x14ac:dyDescent="0.25">
      <c r="B24" s="116"/>
      <c r="C24" s="73"/>
      <c r="D24" s="73"/>
      <c r="E24" s="44">
        <f>J24</f>
        <v>0</v>
      </c>
      <c r="F24" s="42">
        <v>5.0599999999999999E-2</v>
      </c>
      <c r="G24" s="29">
        <f>F24*E24</f>
        <v>0</v>
      </c>
      <c r="I24" s="22">
        <f t="shared" si="2"/>
        <v>0</v>
      </c>
      <c r="J24" s="28">
        <f t="shared" si="3"/>
        <v>0</v>
      </c>
      <c r="K24" s="24">
        <f t="shared" si="4"/>
        <v>0</v>
      </c>
    </row>
    <row r="25" spans="2:11" ht="15.75" thickBot="1" x14ac:dyDescent="0.3">
      <c r="B25" s="117"/>
      <c r="C25" s="73"/>
      <c r="D25" s="73"/>
      <c r="E25" s="44">
        <f>J25</f>
        <v>0</v>
      </c>
      <c r="F25" s="42">
        <v>5.0599999999999999E-2</v>
      </c>
      <c r="G25" s="29">
        <f>F25*E25</f>
        <v>0</v>
      </c>
      <c r="I25" s="22">
        <f t="shared" si="2"/>
        <v>0</v>
      </c>
      <c r="J25" s="28">
        <f t="shared" si="3"/>
        <v>0</v>
      </c>
      <c r="K25" s="24">
        <f t="shared" si="4"/>
        <v>0</v>
      </c>
    </row>
    <row r="26" spans="2:11" ht="15.75" thickBot="1" x14ac:dyDescent="0.3">
      <c r="B26" s="20"/>
      <c r="C26" s="21"/>
      <c r="D26" s="69" t="s">
        <v>45</v>
      </c>
      <c r="E26" s="47">
        <f>SUM(E11:E25)</f>
        <v>0</v>
      </c>
      <c r="F26" s="45" t="s">
        <v>37</v>
      </c>
      <c r="G26" s="46">
        <f>SUM(G11:G25)</f>
        <v>0</v>
      </c>
      <c r="I26" s="22"/>
      <c r="J26" s="22"/>
      <c r="K26" s="30">
        <f>SUM(K11:K25)</f>
        <v>0</v>
      </c>
    </row>
    <row r="27" spans="2:11" ht="15" customHeight="1" thickBot="1" x14ac:dyDescent="0.3">
      <c r="B27" s="120" t="s">
        <v>39</v>
      </c>
      <c r="C27" s="120"/>
      <c r="D27" s="121"/>
      <c r="E27" s="57">
        <f>ROUNDDOWN(SUM(K11:K25),0)</f>
        <v>0</v>
      </c>
      <c r="F27" s="23" t="s">
        <v>37</v>
      </c>
      <c r="G27" s="56">
        <f>ROUNDDOWN(SUM(K11:K25),0)*F11</f>
        <v>0</v>
      </c>
      <c r="H27" s="84" t="s">
        <v>54</v>
      </c>
      <c r="I27" s="22"/>
      <c r="J27" s="22"/>
    </row>
    <row r="28" spans="2:11" ht="15" customHeight="1" thickBot="1" x14ac:dyDescent="0.3">
      <c r="B28" s="1"/>
      <c r="E28" s="81"/>
      <c r="F28" s="160" t="s">
        <v>53</v>
      </c>
      <c r="G28" s="161"/>
      <c r="H28" s="80">
        <f>G26+G27</f>
        <v>0</v>
      </c>
      <c r="I28" s="22"/>
    </row>
    <row r="29" spans="2:11" x14ac:dyDescent="0.25">
      <c r="B29" s="152" t="s">
        <v>59</v>
      </c>
      <c r="C29" s="73"/>
      <c r="D29" s="73"/>
      <c r="E29" s="44">
        <f>J29</f>
        <v>0</v>
      </c>
      <c r="F29" s="42">
        <v>2.53E-2</v>
      </c>
      <c r="G29" s="29">
        <f>F29*ROUND(E29,0)</f>
        <v>0</v>
      </c>
      <c r="I29" s="22">
        <f t="shared" si="2"/>
        <v>0</v>
      </c>
      <c r="J29" s="28">
        <f>INT(I29)</f>
        <v>0</v>
      </c>
      <c r="K29" s="24">
        <f>I29-J29</f>
        <v>0</v>
      </c>
    </row>
    <row r="30" spans="2:11" x14ac:dyDescent="0.25">
      <c r="B30" s="153"/>
      <c r="C30" s="73"/>
      <c r="D30" s="73"/>
      <c r="E30" s="44">
        <f>J30</f>
        <v>0</v>
      </c>
      <c r="F30" s="42">
        <v>2.53E-2</v>
      </c>
      <c r="G30" s="29">
        <f>F30*ROUND(E30,0)</f>
        <v>0</v>
      </c>
      <c r="I30" s="22">
        <f t="shared" si="2"/>
        <v>0</v>
      </c>
      <c r="J30" s="28">
        <f>INT(I30)</f>
        <v>0</v>
      </c>
      <c r="K30" s="24">
        <f>I30-J30</f>
        <v>0</v>
      </c>
    </row>
    <row r="31" spans="2:11" x14ac:dyDescent="0.25">
      <c r="B31" s="153"/>
      <c r="C31" s="73"/>
      <c r="D31" s="73"/>
      <c r="E31" s="44">
        <f>J31</f>
        <v>0</v>
      </c>
      <c r="F31" s="42">
        <v>2.53E-2</v>
      </c>
      <c r="G31" s="29">
        <f>F31*ROUND(E31,0)</f>
        <v>0</v>
      </c>
      <c r="I31" s="22">
        <f t="shared" si="2"/>
        <v>0</v>
      </c>
      <c r="J31" s="28">
        <f t="shared" ref="J31:J43" si="8">INT(I31)</f>
        <v>0</v>
      </c>
      <c r="K31" s="24">
        <f t="shared" ref="K31:K43" si="9">I31-J31</f>
        <v>0</v>
      </c>
    </row>
    <row r="32" spans="2:11" x14ac:dyDescent="0.25">
      <c r="B32" s="153"/>
      <c r="C32" s="73"/>
      <c r="D32" s="73"/>
      <c r="E32" s="44">
        <f t="shared" ref="E32:E40" si="10">J32</f>
        <v>0</v>
      </c>
      <c r="F32" s="42">
        <v>2.53E-2</v>
      </c>
      <c r="G32" s="29">
        <f t="shared" ref="G32:G40" si="11">F32*ROUND(E32,0)</f>
        <v>0</v>
      </c>
      <c r="I32" s="22">
        <f t="shared" si="2"/>
        <v>0</v>
      </c>
      <c r="J32" s="28">
        <f t="shared" si="8"/>
        <v>0</v>
      </c>
      <c r="K32" s="24">
        <f t="shared" si="9"/>
        <v>0</v>
      </c>
    </row>
    <row r="33" spans="2:11" x14ac:dyDescent="0.25">
      <c r="B33" s="153"/>
      <c r="C33" s="73"/>
      <c r="D33" s="73"/>
      <c r="E33" s="44">
        <f t="shared" si="10"/>
        <v>0</v>
      </c>
      <c r="F33" s="42">
        <v>2.53E-2</v>
      </c>
      <c r="G33" s="29">
        <f t="shared" si="11"/>
        <v>0</v>
      </c>
      <c r="I33" s="22">
        <f t="shared" si="2"/>
        <v>0</v>
      </c>
      <c r="J33" s="28">
        <f t="shared" si="8"/>
        <v>0</v>
      </c>
      <c r="K33" s="24">
        <f t="shared" si="9"/>
        <v>0</v>
      </c>
    </row>
    <row r="34" spans="2:11" x14ac:dyDescent="0.25">
      <c r="B34" s="153"/>
      <c r="C34" s="73"/>
      <c r="D34" s="73"/>
      <c r="E34" s="44">
        <f t="shared" si="10"/>
        <v>0</v>
      </c>
      <c r="F34" s="42">
        <v>2.53E-2</v>
      </c>
      <c r="G34" s="29">
        <f t="shared" si="11"/>
        <v>0</v>
      </c>
      <c r="I34" s="22">
        <f t="shared" si="2"/>
        <v>0</v>
      </c>
      <c r="J34" s="28">
        <f t="shared" si="8"/>
        <v>0</v>
      </c>
      <c r="K34" s="24">
        <f t="shared" ref="K34:K40" si="12">I34-J34</f>
        <v>0</v>
      </c>
    </row>
    <row r="35" spans="2:11" x14ac:dyDescent="0.25">
      <c r="B35" s="153"/>
      <c r="C35" s="73"/>
      <c r="D35" s="73"/>
      <c r="E35" s="44">
        <f t="shared" si="10"/>
        <v>0</v>
      </c>
      <c r="F35" s="42">
        <v>2.53E-2</v>
      </c>
      <c r="G35" s="29">
        <f t="shared" si="11"/>
        <v>0</v>
      </c>
      <c r="I35" s="22">
        <f t="shared" si="2"/>
        <v>0</v>
      </c>
      <c r="J35" s="28">
        <f t="shared" si="8"/>
        <v>0</v>
      </c>
      <c r="K35" s="24">
        <f t="shared" si="12"/>
        <v>0</v>
      </c>
    </row>
    <row r="36" spans="2:11" x14ac:dyDescent="0.25">
      <c r="B36" s="153"/>
      <c r="C36" s="73"/>
      <c r="D36" s="73"/>
      <c r="E36" s="44">
        <f t="shared" si="10"/>
        <v>0</v>
      </c>
      <c r="F36" s="42">
        <v>2.53E-2</v>
      </c>
      <c r="G36" s="29">
        <f t="shared" si="11"/>
        <v>0</v>
      </c>
      <c r="I36" s="22">
        <f t="shared" si="2"/>
        <v>0</v>
      </c>
      <c r="J36" s="28">
        <f t="shared" si="8"/>
        <v>0</v>
      </c>
      <c r="K36" s="24">
        <f t="shared" si="12"/>
        <v>0</v>
      </c>
    </row>
    <row r="37" spans="2:11" x14ac:dyDescent="0.25">
      <c r="B37" s="153"/>
      <c r="C37" s="73"/>
      <c r="D37" s="73"/>
      <c r="E37" s="44">
        <f t="shared" si="10"/>
        <v>0</v>
      </c>
      <c r="F37" s="42">
        <v>2.53E-2</v>
      </c>
      <c r="G37" s="29">
        <f t="shared" si="11"/>
        <v>0</v>
      </c>
      <c r="I37" s="22">
        <f t="shared" si="2"/>
        <v>0</v>
      </c>
      <c r="J37" s="28">
        <f t="shared" si="8"/>
        <v>0</v>
      </c>
      <c r="K37" s="24">
        <f t="shared" si="12"/>
        <v>0</v>
      </c>
    </row>
    <row r="38" spans="2:11" x14ac:dyDescent="0.25">
      <c r="B38" s="153"/>
      <c r="C38" s="73"/>
      <c r="D38" s="73"/>
      <c r="E38" s="44">
        <f t="shared" si="10"/>
        <v>0</v>
      </c>
      <c r="F38" s="42">
        <v>2.53E-2</v>
      </c>
      <c r="G38" s="29">
        <f t="shared" si="11"/>
        <v>0</v>
      </c>
      <c r="I38" s="22">
        <f t="shared" si="2"/>
        <v>0</v>
      </c>
      <c r="J38" s="28">
        <f t="shared" si="8"/>
        <v>0</v>
      </c>
      <c r="K38" s="24">
        <f t="shared" si="12"/>
        <v>0</v>
      </c>
    </row>
    <row r="39" spans="2:11" x14ac:dyDescent="0.25">
      <c r="B39" s="153"/>
      <c r="C39" s="73"/>
      <c r="D39" s="73"/>
      <c r="E39" s="44">
        <f t="shared" si="10"/>
        <v>0</v>
      </c>
      <c r="F39" s="42">
        <v>2.53E-2</v>
      </c>
      <c r="G39" s="29">
        <f t="shared" si="11"/>
        <v>0</v>
      </c>
      <c r="I39" s="22">
        <f t="shared" si="2"/>
        <v>0</v>
      </c>
      <c r="J39" s="28">
        <f t="shared" si="8"/>
        <v>0</v>
      </c>
      <c r="K39" s="24">
        <f t="shared" si="12"/>
        <v>0</v>
      </c>
    </row>
    <row r="40" spans="2:11" x14ac:dyDescent="0.25">
      <c r="B40" s="153"/>
      <c r="C40" s="73"/>
      <c r="D40" s="73"/>
      <c r="E40" s="44">
        <f t="shared" si="10"/>
        <v>0</v>
      </c>
      <c r="F40" s="42">
        <v>2.53E-2</v>
      </c>
      <c r="G40" s="29">
        <f t="shared" si="11"/>
        <v>0</v>
      </c>
      <c r="I40" s="22">
        <f t="shared" si="2"/>
        <v>0</v>
      </c>
      <c r="J40" s="28">
        <f t="shared" si="8"/>
        <v>0</v>
      </c>
      <c r="K40" s="24">
        <f t="shared" si="12"/>
        <v>0</v>
      </c>
    </row>
    <row r="41" spans="2:11" x14ac:dyDescent="0.25">
      <c r="B41" s="153"/>
      <c r="C41" s="73"/>
      <c r="D41" s="73"/>
      <c r="E41" s="44">
        <f>J41</f>
        <v>0</v>
      </c>
      <c r="F41" s="42">
        <v>2.53E-2</v>
      </c>
      <c r="G41" s="29">
        <f t="shared" ref="G41:G43" si="13">F41*ROUND(E41,0)</f>
        <v>0</v>
      </c>
      <c r="I41" s="22">
        <f t="shared" si="2"/>
        <v>0</v>
      </c>
      <c r="J41" s="28">
        <f t="shared" si="8"/>
        <v>0</v>
      </c>
      <c r="K41" s="24">
        <f t="shared" si="9"/>
        <v>0</v>
      </c>
    </row>
    <row r="42" spans="2:11" x14ac:dyDescent="0.25">
      <c r="B42" s="153"/>
      <c r="C42" s="73"/>
      <c r="D42" s="73"/>
      <c r="E42" s="44">
        <f>J42</f>
        <v>0</v>
      </c>
      <c r="F42" s="42">
        <v>2.53E-2</v>
      </c>
      <c r="G42" s="29">
        <f t="shared" si="13"/>
        <v>0</v>
      </c>
      <c r="I42" s="22">
        <f t="shared" si="2"/>
        <v>0</v>
      </c>
      <c r="J42" s="28">
        <f t="shared" si="8"/>
        <v>0</v>
      </c>
      <c r="K42" s="24">
        <f t="shared" si="9"/>
        <v>0</v>
      </c>
    </row>
    <row r="43" spans="2:11" ht="15.75" thickBot="1" x14ac:dyDescent="0.3">
      <c r="B43" s="154"/>
      <c r="C43" s="73"/>
      <c r="D43" s="73"/>
      <c r="E43" s="44">
        <f>J43</f>
        <v>0</v>
      </c>
      <c r="F43" s="42">
        <v>2.53E-2</v>
      </c>
      <c r="G43" s="29">
        <f t="shared" si="13"/>
        <v>0</v>
      </c>
      <c r="I43" s="22">
        <f t="shared" si="2"/>
        <v>0</v>
      </c>
      <c r="J43" s="28">
        <f t="shared" si="8"/>
        <v>0</v>
      </c>
      <c r="K43" s="24">
        <f t="shared" si="9"/>
        <v>0</v>
      </c>
    </row>
    <row r="44" spans="2:11" ht="15.75" thickBot="1" x14ac:dyDescent="0.3">
      <c r="B44" s="20"/>
      <c r="C44" s="21"/>
      <c r="D44" s="69" t="s">
        <v>45</v>
      </c>
      <c r="E44" s="47">
        <f>SUM(E29:E43)</f>
        <v>0</v>
      </c>
      <c r="F44" s="45" t="s">
        <v>37</v>
      </c>
      <c r="G44" s="46">
        <f>SUM(G29:G43)</f>
        <v>0</v>
      </c>
      <c r="K44" s="30">
        <f>SUM(K29:K43)</f>
        <v>0</v>
      </c>
    </row>
    <row r="45" spans="2:11" ht="15.75" thickBot="1" x14ac:dyDescent="0.3">
      <c r="B45" s="118" t="s">
        <v>39</v>
      </c>
      <c r="C45" s="118"/>
      <c r="D45" s="119"/>
      <c r="E45" s="57">
        <f>ROUNDDOWN(SUM(K29:K43),0)</f>
        <v>0</v>
      </c>
      <c r="F45" s="23" t="s">
        <v>37</v>
      </c>
      <c r="G45" s="56">
        <f>ROUNDDOWN(SUM(K29:K43),0)*F29</f>
        <v>0</v>
      </c>
      <c r="H45" s="90" t="str">
        <f>IF(H46&gt;=3.38,"VALOR MAXIMO","VALOR")</f>
        <v>VALOR</v>
      </c>
    </row>
    <row r="46" spans="2:11" s="81" customFormat="1" ht="15.75" thickBot="1" x14ac:dyDescent="0.3">
      <c r="B46" s="82"/>
      <c r="C46" s="82"/>
      <c r="D46" s="83"/>
      <c r="E46" s="131" t="s">
        <v>55</v>
      </c>
      <c r="F46" s="132"/>
      <c r="G46" s="86">
        <f>G44+G45</f>
        <v>0</v>
      </c>
      <c r="H46" s="85">
        <f>IF(G46&gt;=4.25,"4,25",G46)</f>
        <v>0</v>
      </c>
    </row>
    <row r="47" spans="2:11" ht="15.75" thickBot="1" x14ac:dyDescent="0.3">
      <c r="B47" s="58"/>
      <c r="C47" s="58"/>
      <c r="D47" s="59"/>
      <c r="E47" s="58"/>
      <c r="F47" s="58"/>
      <c r="G47" s="59"/>
      <c r="H47" s="155" t="str">
        <f>IF(H48&gt;=8.5,"VALOR MAXIMO","VALOR")</f>
        <v>VALOR</v>
      </c>
      <c r="I47" s="156"/>
    </row>
    <row r="48" spans="2:11" ht="19.5" thickBot="1" x14ac:dyDescent="0.35">
      <c r="E48" s="43" t="s">
        <v>12</v>
      </c>
      <c r="F48" s="25" t="s">
        <v>38</v>
      </c>
      <c r="G48" s="26">
        <f>H28+H46</f>
        <v>0</v>
      </c>
      <c r="H48" s="135">
        <f>IF(G48&gt;=8.5,"8,5",G48)</f>
        <v>0</v>
      </c>
      <c r="I48" s="136"/>
    </row>
    <row r="49" spans="2:11" ht="15.75" thickBot="1" x14ac:dyDescent="0.3">
      <c r="E49" s="155" t="str">
        <f>IF(E50&gt;=2,"VALOR MAXIMO","VALOR")</f>
        <v>VALOR</v>
      </c>
      <c r="F49" s="156"/>
      <c r="G49" s="64"/>
    </row>
    <row r="50" spans="2:11" ht="19.5" thickBot="1" x14ac:dyDescent="0.35">
      <c r="B50" s="146" t="s">
        <v>6</v>
      </c>
      <c r="C50" s="147"/>
      <c r="D50" s="75"/>
      <c r="E50" s="135">
        <f>IF(D50&gt;=2,"2",D50)</f>
        <v>0</v>
      </c>
      <c r="F50" s="136"/>
    </row>
    <row r="51" spans="2:11" ht="22.9" customHeight="1" x14ac:dyDescent="0.25">
      <c r="B51" s="148" t="s">
        <v>40</v>
      </c>
      <c r="C51" s="148"/>
      <c r="D51" s="1"/>
      <c r="E51" s="1"/>
    </row>
    <row r="52" spans="2:11" ht="27.6" customHeight="1" x14ac:dyDescent="0.25">
      <c r="B52" s="145" t="s">
        <v>1</v>
      </c>
      <c r="C52" s="145"/>
    </row>
    <row r="53" spans="2:11" ht="27.6" customHeight="1" x14ac:dyDescent="0.25">
      <c r="B53" s="145" t="s">
        <v>3</v>
      </c>
      <c r="C53" s="145"/>
    </row>
    <row r="54" spans="2:11" ht="26.45" customHeight="1" x14ac:dyDescent="0.25">
      <c r="B54" s="145" t="s">
        <v>2</v>
      </c>
      <c r="C54" s="145"/>
    </row>
    <row r="55" spans="2:11" ht="15.75" thickBot="1" x14ac:dyDescent="0.3"/>
    <row r="56" spans="2:11" ht="15.75" thickBot="1" x14ac:dyDescent="0.3">
      <c r="B56" s="51" t="s">
        <v>67</v>
      </c>
      <c r="C56" s="10"/>
      <c r="D56" s="10"/>
      <c r="E56" s="10"/>
      <c r="F56" s="10"/>
      <c r="G56" s="11"/>
      <c r="I56" s="137" t="str">
        <f>IF(I57&gt;=7.5,"VALOR MAXIMO","VALOR")</f>
        <v>VALOR</v>
      </c>
      <c r="J56" s="138"/>
    </row>
    <row r="57" spans="2:11" ht="16.5" customHeight="1" thickBot="1" x14ac:dyDescent="0.35">
      <c r="F57" s="143" t="s">
        <v>10</v>
      </c>
      <c r="G57" s="144"/>
      <c r="H57" s="63">
        <f>I163+I236</f>
        <v>0</v>
      </c>
      <c r="I57" s="135">
        <f>IF(H57&gt;=7.5,"7,5",H57)</f>
        <v>0</v>
      </c>
      <c r="J57" s="136"/>
    </row>
    <row r="58" spans="2:11" x14ac:dyDescent="0.25">
      <c r="B58" s="12" t="s">
        <v>8</v>
      </c>
      <c r="C58" s="13"/>
    </row>
    <row r="59" spans="2:11" x14ac:dyDescent="0.25">
      <c r="D59" s="42" t="s">
        <v>35</v>
      </c>
      <c r="E59" s="4" t="s">
        <v>36</v>
      </c>
      <c r="F59" s="42" t="s">
        <v>44</v>
      </c>
      <c r="G59" s="42" t="s">
        <v>4</v>
      </c>
      <c r="H59" s="42"/>
      <c r="I59" s="162" t="s">
        <v>41</v>
      </c>
      <c r="J59" s="163"/>
      <c r="K59" s="164"/>
    </row>
    <row r="60" spans="2:11" x14ac:dyDescent="0.25">
      <c r="B60" s="122" t="s">
        <v>73</v>
      </c>
      <c r="C60" s="115" t="s">
        <v>74</v>
      </c>
      <c r="D60" s="73"/>
      <c r="E60" s="73"/>
      <c r="F60" s="44">
        <f>J60</f>
        <v>0</v>
      </c>
      <c r="G60" s="42">
        <v>4.4600000000000001E-2</v>
      </c>
      <c r="H60" s="29">
        <f>G60*F60</f>
        <v>0</v>
      </c>
      <c r="I60" s="22">
        <f>IF((E60-D60)=0,0, (E60+1-D60)/30)</f>
        <v>0</v>
      </c>
      <c r="J60" s="28">
        <f>INT(I60)</f>
        <v>0</v>
      </c>
      <c r="K60" s="24">
        <f>I60-J60</f>
        <v>0</v>
      </c>
    </row>
    <row r="61" spans="2:11" x14ac:dyDescent="0.25">
      <c r="B61" s="123"/>
      <c r="C61" s="116"/>
      <c r="D61" s="73"/>
      <c r="E61" s="73"/>
      <c r="F61" s="44">
        <f>J61</f>
        <v>0</v>
      </c>
      <c r="G61" s="42">
        <v>4.4600000000000001E-2</v>
      </c>
      <c r="H61" s="29">
        <f>G61*F61</f>
        <v>0</v>
      </c>
      <c r="I61" s="22">
        <f t="shared" ref="I61:I124" si="14">IF((E61-D61)=0,0, (E61+1-D61)/30)</f>
        <v>0</v>
      </c>
      <c r="J61" s="28">
        <f>INT(I61)</f>
        <v>0</v>
      </c>
      <c r="K61" s="24">
        <f>I61-J61</f>
        <v>0</v>
      </c>
    </row>
    <row r="62" spans="2:11" x14ac:dyDescent="0.25">
      <c r="B62" s="123"/>
      <c r="C62" s="116"/>
      <c r="D62" s="73"/>
      <c r="E62" s="73"/>
      <c r="F62" s="44">
        <f t="shared" ref="F62:F74" si="15">J62</f>
        <v>0</v>
      </c>
      <c r="G62" s="42">
        <v>4.4600000000000001E-2</v>
      </c>
      <c r="H62" s="29">
        <f>G62*F62</f>
        <v>0</v>
      </c>
      <c r="I62" s="22">
        <f t="shared" si="14"/>
        <v>0</v>
      </c>
      <c r="J62" s="28">
        <f t="shared" ref="J62:J74" si="16">INT(I62)</f>
        <v>0</v>
      </c>
      <c r="K62" s="24">
        <f t="shared" ref="K62:K74" si="17">I62-J62</f>
        <v>0</v>
      </c>
    </row>
    <row r="63" spans="2:11" x14ac:dyDescent="0.25">
      <c r="B63" s="123"/>
      <c r="C63" s="116"/>
      <c r="D63" s="73"/>
      <c r="E63" s="73"/>
      <c r="F63" s="44">
        <f t="shared" si="15"/>
        <v>0</v>
      </c>
      <c r="G63" s="42">
        <v>4.4600000000000001E-2</v>
      </c>
      <c r="H63" s="29">
        <f t="shared" ref="H63:H66" si="18">G63*F63</f>
        <v>0</v>
      </c>
      <c r="I63" s="22">
        <f t="shared" si="14"/>
        <v>0</v>
      </c>
      <c r="J63" s="28">
        <f t="shared" si="16"/>
        <v>0</v>
      </c>
      <c r="K63" s="24">
        <f t="shared" si="17"/>
        <v>0</v>
      </c>
    </row>
    <row r="64" spans="2:11" x14ac:dyDescent="0.25">
      <c r="B64" s="123"/>
      <c r="C64" s="116"/>
      <c r="D64" s="73"/>
      <c r="E64" s="73"/>
      <c r="F64" s="44">
        <f t="shared" si="15"/>
        <v>0</v>
      </c>
      <c r="G64" s="42">
        <v>4.4600000000000001E-2</v>
      </c>
      <c r="H64" s="29">
        <f t="shared" si="18"/>
        <v>0</v>
      </c>
      <c r="I64" s="22">
        <f t="shared" si="14"/>
        <v>0</v>
      </c>
      <c r="J64" s="28">
        <f t="shared" si="16"/>
        <v>0</v>
      </c>
      <c r="K64" s="24">
        <f t="shared" si="17"/>
        <v>0</v>
      </c>
    </row>
    <row r="65" spans="2:11" x14ac:dyDescent="0.25">
      <c r="B65" s="123"/>
      <c r="C65" s="116"/>
      <c r="D65" s="73"/>
      <c r="E65" s="73"/>
      <c r="F65" s="44">
        <f t="shared" si="15"/>
        <v>0</v>
      </c>
      <c r="G65" s="42">
        <v>4.4600000000000001E-2</v>
      </c>
      <c r="H65" s="29">
        <f t="shared" si="18"/>
        <v>0</v>
      </c>
      <c r="I65" s="22">
        <f t="shared" si="14"/>
        <v>0</v>
      </c>
      <c r="J65" s="28">
        <f t="shared" si="16"/>
        <v>0</v>
      </c>
      <c r="K65" s="24">
        <f t="shared" si="17"/>
        <v>0</v>
      </c>
    </row>
    <row r="66" spans="2:11" x14ac:dyDescent="0.25">
      <c r="B66" s="123"/>
      <c r="C66" s="116"/>
      <c r="D66" s="73"/>
      <c r="E66" s="73"/>
      <c r="F66" s="44">
        <f t="shared" ref="F66:F72" si="19">J66</f>
        <v>0</v>
      </c>
      <c r="G66" s="42">
        <v>4.4600000000000001E-2</v>
      </c>
      <c r="H66" s="29">
        <f t="shared" si="18"/>
        <v>0</v>
      </c>
      <c r="I66" s="22">
        <f t="shared" si="14"/>
        <v>0</v>
      </c>
      <c r="J66" s="28">
        <f t="shared" ref="J66:J72" si="20">INT(I66)</f>
        <v>0</v>
      </c>
      <c r="K66" s="24">
        <f t="shared" ref="K66:K72" si="21">I66-J66</f>
        <v>0</v>
      </c>
    </row>
    <row r="67" spans="2:11" x14ac:dyDescent="0.25">
      <c r="B67" s="123"/>
      <c r="C67" s="116"/>
      <c r="D67" s="73"/>
      <c r="E67" s="73"/>
      <c r="F67" s="44">
        <f t="shared" si="19"/>
        <v>0</v>
      </c>
      <c r="G67" s="42">
        <v>4.4600000000000001E-2</v>
      </c>
      <c r="H67" s="29">
        <f t="shared" ref="H67:H72" si="22">G67*F67</f>
        <v>0</v>
      </c>
      <c r="I67" s="22">
        <f t="shared" si="14"/>
        <v>0</v>
      </c>
      <c r="J67" s="28">
        <f t="shared" si="20"/>
        <v>0</v>
      </c>
      <c r="K67" s="24">
        <f t="shared" si="21"/>
        <v>0</v>
      </c>
    </row>
    <row r="68" spans="2:11" x14ac:dyDescent="0.25">
      <c r="B68" s="123"/>
      <c r="C68" s="116"/>
      <c r="D68" s="73"/>
      <c r="E68" s="73"/>
      <c r="F68" s="44">
        <f t="shared" si="19"/>
        <v>0</v>
      </c>
      <c r="G68" s="42">
        <v>4.4600000000000001E-2</v>
      </c>
      <c r="H68" s="29">
        <f t="shared" si="22"/>
        <v>0</v>
      </c>
      <c r="I68" s="22">
        <f t="shared" si="14"/>
        <v>0</v>
      </c>
      <c r="J68" s="28">
        <f t="shared" si="20"/>
        <v>0</v>
      </c>
      <c r="K68" s="24">
        <f t="shared" si="21"/>
        <v>0</v>
      </c>
    </row>
    <row r="69" spans="2:11" x14ac:dyDescent="0.25">
      <c r="B69" s="123"/>
      <c r="C69" s="116"/>
      <c r="D69" s="73"/>
      <c r="E69" s="73"/>
      <c r="F69" s="44">
        <f t="shared" si="19"/>
        <v>0</v>
      </c>
      <c r="G69" s="42">
        <v>4.4600000000000001E-2</v>
      </c>
      <c r="H69" s="29">
        <f t="shared" si="22"/>
        <v>0</v>
      </c>
      <c r="I69" s="22">
        <f t="shared" si="14"/>
        <v>0</v>
      </c>
      <c r="J69" s="28">
        <f t="shared" si="20"/>
        <v>0</v>
      </c>
      <c r="K69" s="24">
        <f t="shared" si="21"/>
        <v>0</v>
      </c>
    </row>
    <row r="70" spans="2:11" x14ac:dyDescent="0.25">
      <c r="B70" s="123"/>
      <c r="C70" s="116"/>
      <c r="D70" s="73"/>
      <c r="E70" s="73"/>
      <c r="F70" s="44">
        <f t="shared" si="19"/>
        <v>0</v>
      </c>
      <c r="G70" s="42">
        <v>4.4600000000000001E-2</v>
      </c>
      <c r="H70" s="29">
        <f t="shared" si="22"/>
        <v>0</v>
      </c>
      <c r="I70" s="22">
        <f t="shared" si="14"/>
        <v>0</v>
      </c>
      <c r="J70" s="28">
        <f t="shared" si="20"/>
        <v>0</v>
      </c>
      <c r="K70" s="24">
        <f t="shared" si="21"/>
        <v>0</v>
      </c>
    </row>
    <row r="71" spans="2:11" x14ac:dyDescent="0.25">
      <c r="B71" s="123"/>
      <c r="C71" s="116"/>
      <c r="D71" s="73"/>
      <c r="E71" s="73"/>
      <c r="F71" s="44">
        <f t="shared" si="19"/>
        <v>0</v>
      </c>
      <c r="G71" s="42">
        <v>4.4600000000000001E-2</v>
      </c>
      <c r="H71" s="29">
        <f t="shared" si="22"/>
        <v>0</v>
      </c>
      <c r="I71" s="22">
        <f t="shared" si="14"/>
        <v>0</v>
      </c>
      <c r="J71" s="28">
        <f t="shared" si="20"/>
        <v>0</v>
      </c>
      <c r="K71" s="24">
        <f t="shared" si="21"/>
        <v>0</v>
      </c>
    </row>
    <row r="72" spans="2:11" x14ac:dyDescent="0.25">
      <c r="B72" s="123"/>
      <c r="C72" s="116"/>
      <c r="D72" s="73"/>
      <c r="E72" s="73"/>
      <c r="F72" s="44">
        <f t="shared" si="19"/>
        <v>0</v>
      </c>
      <c r="G72" s="42">
        <v>4.4600000000000001E-2</v>
      </c>
      <c r="H72" s="29">
        <f t="shared" si="22"/>
        <v>0</v>
      </c>
      <c r="I72" s="22">
        <f t="shared" si="14"/>
        <v>0</v>
      </c>
      <c r="J72" s="28">
        <f t="shared" si="20"/>
        <v>0</v>
      </c>
      <c r="K72" s="24">
        <f t="shared" si="21"/>
        <v>0</v>
      </c>
    </row>
    <row r="73" spans="2:11" x14ac:dyDescent="0.25">
      <c r="B73" s="123"/>
      <c r="C73" s="116"/>
      <c r="D73" s="73"/>
      <c r="E73" s="73"/>
      <c r="F73" s="44">
        <f t="shared" si="15"/>
        <v>0</v>
      </c>
      <c r="G73" s="42">
        <v>4.4600000000000001E-2</v>
      </c>
      <c r="H73" s="29">
        <f>G73*F73</f>
        <v>0</v>
      </c>
      <c r="I73" s="22">
        <f t="shared" si="14"/>
        <v>0</v>
      </c>
      <c r="J73" s="28">
        <f t="shared" si="16"/>
        <v>0</v>
      </c>
      <c r="K73" s="24">
        <f t="shared" si="17"/>
        <v>0</v>
      </c>
    </row>
    <row r="74" spans="2:11" ht="15.75" thickBot="1" x14ac:dyDescent="0.3">
      <c r="B74" s="123"/>
      <c r="C74" s="117"/>
      <c r="D74" s="73"/>
      <c r="E74" s="73"/>
      <c r="F74" s="44">
        <f t="shared" si="15"/>
        <v>0</v>
      </c>
      <c r="G74" s="42">
        <v>4.4600000000000001E-2</v>
      </c>
      <c r="H74" s="29">
        <f>G74*F74</f>
        <v>0</v>
      </c>
      <c r="I74" s="22">
        <f t="shared" si="14"/>
        <v>0</v>
      </c>
      <c r="J74" s="28">
        <f t="shared" si="16"/>
        <v>0</v>
      </c>
      <c r="K74" s="24">
        <f t="shared" si="17"/>
        <v>0</v>
      </c>
    </row>
    <row r="75" spans="2:11" ht="15.75" thickBot="1" x14ac:dyDescent="0.3">
      <c r="B75" s="123"/>
      <c r="C75" s="62"/>
      <c r="D75" s="21"/>
      <c r="E75" s="69" t="s">
        <v>45</v>
      </c>
      <c r="F75" s="47">
        <f>SUM(F60:F74)</f>
        <v>0</v>
      </c>
      <c r="G75" s="45" t="s">
        <v>37</v>
      </c>
      <c r="H75" s="46">
        <f>SUM(H60:H74)</f>
        <v>0</v>
      </c>
      <c r="I75" s="22"/>
      <c r="J75" s="22"/>
      <c r="K75" s="30">
        <f>SUM(K60:K74)</f>
        <v>0</v>
      </c>
    </row>
    <row r="76" spans="2:11" x14ac:dyDescent="0.25">
      <c r="B76" s="123"/>
      <c r="C76" s="120" t="s">
        <v>39</v>
      </c>
      <c r="D76" s="120"/>
      <c r="E76" s="121"/>
      <c r="F76" s="57">
        <f>ROUNDDOWN(SUM(K60:K74),0)</f>
        <v>0</v>
      </c>
      <c r="G76" s="23" t="s">
        <v>37</v>
      </c>
      <c r="H76" s="48">
        <f>ROUNDDOWN(SUM(K60:K74),0)*G60</f>
        <v>0</v>
      </c>
      <c r="I76" s="22"/>
    </row>
    <row r="77" spans="2:11" x14ac:dyDescent="0.25">
      <c r="B77" s="123"/>
      <c r="C77" s="115" t="s">
        <v>75</v>
      </c>
      <c r="D77" s="73"/>
      <c r="E77" s="73"/>
      <c r="F77" s="44">
        <f>J77</f>
        <v>0</v>
      </c>
      <c r="G77" s="42">
        <v>3.4299999999999997E-2</v>
      </c>
      <c r="H77" s="29">
        <f>G77*F77</f>
        <v>0</v>
      </c>
      <c r="I77" s="22">
        <f t="shared" si="14"/>
        <v>0</v>
      </c>
      <c r="J77" s="28">
        <f>INT(I77)</f>
        <v>0</v>
      </c>
      <c r="K77" s="24">
        <f>I77-J77</f>
        <v>0</v>
      </c>
    </row>
    <row r="78" spans="2:11" x14ac:dyDescent="0.25">
      <c r="B78" s="123"/>
      <c r="C78" s="116"/>
      <c r="D78" s="73"/>
      <c r="E78" s="73"/>
      <c r="F78" s="44">
        <f>J78</f>
        <v>0</v>
      </c>
      <c r="G78" s="42">
        <v>3.4299999999999997E-2</v>
      </c>
      <c r="H78" s="29">
        <f>G78*F78</f>
        <v>0</v>
      </c>
      <c r="I78" s="22">
        <f t="shared" si="14"/>
        <v>0</v>
      </c>
      <c r="J78" s="28">
        <f>INT(I78)</f>
        <v>0</v>
      </c>
      <c r="K78" s="24">
        <f>I78-J78</f>
        <v>0</v>
      </c>
    </row>
    <row r="79" spans="2:11" x14ac:dyDescent="0.25">
      <c r="B79" s="123"/>
      <c r="C79" s="116"/>
      <c r="D79" s="73"/>
      <c r="E79" s="73"/>
      <c r="F79" s="44">
        <f t="shared" ref="F79:F91" si="23">J79</f>
        <v>0</v>
      </c>
      <c r="G79" s="42">
        <v>3.4299999999999997E-2</v>
      </c>
      <c r="H79" s="29">
        <f>G79*F79</f>
        <v>0</v>
      </c>
      <c r="I79" s="22">
        <f t="shared" si="14"/>
        <v>0</v>
      </c>
      <c r="J79" s="28">
        <f t="shared" ref="J79:J91" si="24">INT(I79)</f>
        <v>0</v>
      </c>
      <c r="K79" s="24">
        <f t="shared" ref="K79:K91" si="25">I79-J79</f>
        <v>0</v>
      </c>
    </row>
    <row r="80" spans="2:11" x14ac:dyDescent="0.25">
      <c r="B80" s="123"/>
      <c r="C80" s="116"/>
      <c r="D80" s="73"/>
      <c r="E80" s="73"/>
      <c r="F80" s="44">
        <f t="shared" si="23"/>
        <v>0</v>
      </c>
      <c r="G80" s="42">
        <v>3.4299999999999997E-2</v>
      </c>
      <c r="H80" s="29">
        <f t="shared" ref="H80:H88" si="26">G80*F80</f>
        <v>0</v>
      </c>
      <c r="I80" s="22">
        <f t="shared" si="14"/>
        <v>0</v>
      </c>
      <c r="J80" s="28">
        <f t="shared" si="24"/>
        <v>0</v>
      </c>
      <c r="K80" s="24">
        <f t="shared" si="25"/>
        <v>0</v>
      </c>
    </row>
    <row r="81" spans="2:11" x14ac:dyDescent="0.25">
      <c r="B81" s="123"/>
      <c r="C81" s="116"/>
      <c r="D81" s="73"/>
      <c r="E81" s="73"/>
      <c r="F81" s="44">
        <f t="shared" si="23"/>
        <v>0</v>
      </c>
      <c r="G81" s="42">
        <v>3.4299999999999997E-2</v>
      </c>
      <c r="H81" s="29">
        <f t="shared" si="26"/>
        <v>0</v>
      </c>
      <c r="I81" s="22">
        <f t="shared" si="14"/>
        <v>0</v>
      </c>
      <c r="J81" s="28">
        <f t="shared" si="24"/>
        <v>0</v>
      </c>
      <c r="K81" s="24">
        <f t="shared" si="25"/>
        <v>0</v>
      </c>
    </row>
    <row r="82" spans="2:11" x14ac:dyDescent="0.25">
      <c r="B82" s="123"/>
      <c r="C82" s="116"/>
      <c r="D82" s="73"/>
      <c r="E82" s="73"/>
      <c r="F82" s="44">
        <f t="shared" ref="F82:F88" si="27">J82</f>
        <v>0</v>
      </c>
      <c r="G82" s="42">
        <v>3.4299999999999997E-2</v>
      </c>
      <c r="H82" s="29">
        <f t="shared" si="26"/>
        <v>0</v>
      </c>
      <c r="I82" s="22">
        <f t="shared" si="14"/>
        <v>0</v>
      </c>
      <c r="J82" s="28">
        <f t="shared" ref="J82:J88" si="28">INT(I82)</f>
        <v>0</v>
      </c>
      <c r="K82" s="24">
        <f t="shared" ref="K82:K88" si="29">I82-J82</f>
        <v>0</v>
      </c>
    </row>
    <row r="83" spans="2:11" x14ac:dyDescent="0.25">
      <c r="B83" s="123"/>
      <c r="C83" s="116"/>
      <c r="D83" s="73"/>
      <c r="E83" s="73"/>
      <c r="F83" s="44">
        <f t="shared" si="27"/>
        <v>0</v>
      </c>
      <c r="G83" s="42">
        <v>3.4299999999999997E-2</v>
      </c>
      <c r="H83" s="29">
        <f t="shared" si="26"/>
        <v>0</v>
      </c>
      <c r="I83" s="22">
        <f t="shared" si="14"/>
        <v>0</v>
      </c>
      <c r="J83" s="28">
        <f t="shared" si="28"/>
        <v>0</v>
      </c>
      <c r="K83" s="24">
        <f t="shared" si="29"/>
        <v>0</v>
      </c>
    </row>
    <row r="84" spans="2:11" x14ac:dyDescent="0.25">
      <c r="B84" s="123"/>
      <c r="C84" s="116"/>
      <c r="D84" s="73"/>
      <c r="E84" s="73"/>
      <c r="F84" s="44">
        <f t="shared" si="27"/>
        <v>0</v>
      </c>
      <c r="G84" s="42">
        <v>3.4299999999999997E-2</v>
      </c>
      <c r="H84" s="29">
        <f t="shared" si="26"/>
        <v>0</v>
      </c>
      <c r="I84" s="22">
        <f t="shared" si="14"/>
        <v>0</v>
      </c>
      <c r="J84" s="28">
        <f t="shared" si="28"/>
        <v>0</v>
      </c>
      <c r="K84" s="24">
        <f t="shared" si="29"/>
        <v>0</v>
      </c>
    </row>
    <row r="85" spans="2:11" x14ac:dyDescent="0.25">
      <c r="B85" s="123"/>
      <c r="C85" s="116"/>
      <c r="D85" s="73"/>
      <c r="E85" s="73"/>
      <c r="F85" s="44">
        <f t="shared" si="27"/>
        <v>0</v>
      </c>
      <c r="G85" s="42">
        <v>3.4299999999999997E-2</v>
      </c>
      <c r="H85" s="29">
        <f t="shared" si="26"/>
        <v>0</v>
      </c>
      <c r="I85" s="22">
        <f t="shared" si="14"/>
        <v>0</v>
      </c>
      <c r="J85" s="28">
        <f t="shared" si="28"/>
        <v>0</v>
      </c>
      <c r="K85" s="24">
        <f t="shared" si="29"/>
        <v>0</v>
      </c>
    </row>
    <row r="86" spans="2:11" x14ac:dyDescent="0.25">
      <c r="B86" s="123"/>
      <c r="C86" s="116"/>
      <c r="D86" s="73"/>
      <c r="E86" s="73"/>
      <c r="F86" s="44">
        <f t="shared" si="27"/>
        <v>0</v>
      </c>
      <c r="G86" s="42">
        <v>3.4299999999999997E-2</v>
      </c>
      <c r="H86" s="29">
        <f t="shared" si="26"/>
        <v>0</v>
      </c>
      <c r="I86" s="22">
        <f t="shared" si="14"/>
        <v>0</v>
      </c>
      <c r="J86" s="28">
        <f t="shared" si="28"/>
        <v>0</v>
      </c>
      <c r="K86" s="24">
        <f t="shared" si="29"/>
        <v>0</v>
      </c>
    </row>
    <row r="87" spans="2:11" x14ac:dyDescent="0.25">
      <c r="B87" s="123"/>
      <c r="C87" s="116"/>
      <c r="D87" s="73"/>
      <c r="E87" s="73"/>
      <c r="F87" s="44">
        <f t="shared" si="27"/>
        <v>0</v>
      </c>
      <c r="G87" s="42">
        <v>3.4299999999999997E-2</v>
      </c>
      <c r="H87" s="29">
        <f t="shared" si="26"/>
        <v>0</v>
      </c>
      <c r="I87" s="22">
        <f t="shared" si="14"/>
        <v>0</v>
      </c>
      <c r="J87" s="28">
        <f t="shared" si="28"/>
        <v>0</v>
      </c>
      <c r="K87" s="24">
        <f t="shared" si="29"/>
        <v>0</v>
      </c>
    </row>
    <row r="88" spans="2:11" x14ac:dyDescent="0.25">
      <c r="B88" s="123"/>
      <c r="C88" s="116"/>
      <c r="D88" s="73"/>
      <c r="E88" s="73"/>
      <c r="F88" s="44">
        <f t="shared" si="27"/>
        <v>0</v>
      </c>
      <c r="G88" s="42">
        <v>3.4299999999999997E-2</v>
      </c>
      <c r="H88" s="29">
        <f t="shared" si="26"/>
        <v>0</v>
      </c>
      <c r="I88" s="22">
        <f t="shared" si="14"/>
        <v>0</v>
      </c>
      <c r="J88" s="28">
        <f t="shared" si="28"/>
        <v>0</v>
      </c>
      <c r="K88" s="24">
        <f t="shared" si="29"/>
        <v>0</v>
      </c>
    </row>
    <row r="89" spans="2:11" x14ac:dyDescent="0.25">
      <c r="B89" s="123"/>
      <c r="C89" s="116"/>
      <c r="D89" s="73"/>
      <c r="E89" s="73"/>
      <c r="F89" s="44">
        <f t="shared" si="23"/>
        <v>0</v>
      </c>
      <c r="G89" s="42">
        <v>3.4299999999999997E-2</v>
      </c>
      <c r="H89" s="29">
        <f t="shared" ref="H89" si="30">G89*F89</f>
        <v>0</v>
      </c>
      <c r="I89" s="22">
        <f t="shared" si="14"/>
        <v>0</v>
      </c>
      <c r="J89" s="28">
        <f t="shared" si="24"/>
        <v>0</v>
      </c>
      <c r="K89" s="24">
        <f t="shared" si="25"/>
        <v>0</v>
      </c>
    </row>
    <row r="90" spans="2:11" x14ac:dyDescent="0.25">
      <c r="B90" s="123"/>
      <c r="C90" s="116"/>
      <c r="D90" s="73"/>
      <c r="E90" s="73"/>
      <c r="F90" s="44">
        <f t="shared" si="23"/>
        <v>0</v>
      </c>
      <c r="G90" s="42">
        <v>3.4299999999999997E-2</v>
      </c>
      <c r="H90" s="29">
        <f>G90*F90</f>
        <v>0</v>
      </c>
      <c r="I90" s="22">
        <f t="shared" si="14"/>
        <v>0</v>
      </c>
      <c r="J90" s="28">
        <f t="shared" si="24"/>
        <v>0</v>
      </c>
      <c r="K90" s="24">
        <f t="shared" si="25"/>
        <v>0</v>
      </c>
    </row>
    <row r="91" spans="2:11" ht="15.75" thickBot="1" x14ac:dyDescent="0.3">
      <c r="B91" s="123"/>
      <c r="C91" s="117"/>
      <c r="D91" s="73"/>
      <c r="E91" s="73"/>
      <c r="F91" s="44">
        <f t="shared" si="23"/>
        <v>0</v>
      </c>
      <c r="G91" s="42">
        <v>3.4299999999999997E-2</v>
      </c>
      <c r="H91" s="29">
        <f>G91*F91</f>
        <v>0</v>
      </c>
      <c r="I91" s="22">
        <f t="shared" si="14"/>
        <v>0</v>
      </c>
      <c r="J91" s="28">
        <f t="shared" si="24"/>
        <v>0</v>
      </c>
      <c r="K91" s="24">
        <f t="shared" si="25"/>
        <v>0</v>
      </c>
    </row>
    <row r="92" spans="2:11" ht="15.75" thickBot="1" x14ac:dyDescent="0.3">
      <c r="B92" s="123"/>
      <c r="C92" s="62"/>
      <c r="D92" s="21"/>
      <c r="E92" s="69" t="s">
        <v>45</v>
      </c>
      <c r="F92" s="47">
        <f>SUM(F77:F91)</f>
        <v>0</v>
      </c>
      <c r="G92" s="45" t="s">
        <v>37</v>
      </c>
      <c r="H92" s="46">
        <f>SUM(H77:H91)</f>
        <v>0</v>
      </c>
      <c r="I92" s="22"/>
      <c r="J92" s="22"/>
      <c r="K92" s="30">
        <f>SUM(K77:K91)</f>
        <v>0</v>
      </c>
    </row>
    <row r="93" spans="2:11" x14ac:dyDescent="0.25">
      <c r="B93" s="124"/>
      <c r="C93" s="120" t="s">
        <v>39</v>
      </c>
      <c r="D93" s="120"/>
      <c r="E93" s="121"/>
      <c r="F93" s="57">
        <f>ROUNDDOWN(SUM(K77:K91),0)</f>
        <v>0</v>
      </c>
      <c r="G93" s="23" t="s">
        <v>37</v>
      </c>
      <c r="H93" s="48">
        <f>ROUNDDOWN(SUM(K77:K91),0)*G77</f>
        <v>0</v>
      </c>
      <c r="I93" s="22"/>
    </row>
    <row r="94" spans="2:11" x14ac:dyDescent="0.25">
      <c r="B94" s="122" t="s">
        <v>76</v>
      </c>
      <c r="C94" s="115" t="s">
        <v>74</v>
      </c>
      <c r="D94" s="73"/>
      <c r="E94" s="73"/>
      <c r="F94" s="44">
        <f>J94</f>
        <v>0</v>
      </c>
      <c r="G94" s="42">
        <v>3.3500000000000002E-2</v>
      </c>
      <c r="H94" s="29">
        <f>G94*F94</f>
        <v>0</v>
      </c>
      <c r="I94" s="22">
        <f t="shared" si="14"/>
        <v>0</v>
      </c>
      <c r="J94" s="28">
        <f>INT(I94)</f>
        <v>0</v>
      </c>
      <c r="K94" s="24">
        <f>I94-J94</f>
        <v>0</v>
      </c>
    </row>
    <row r="95" spans="2:11" x14ac:dyDescent="0.25">
      <c r="B95" s="123"/>
      <c r="C95" s="116"/>
      <c r="D95" s="73"/>
      <c r="E95" s="73"/>
      <c r="F95" s="44">
        <f>J95</f>
        <v>0</v>
      </c>
      <c r="G95" s="42">
        <v>3.3500000000000002E-2</v>
      </c>
      <c r="H95" s="29">
        <f>G95*F95</f>
        <v>0</v>
      </c>
      <c r="I95" s="22">
        <f t="shared" si="14"/>
        <v>0</v>
      </c>
      <c r="J95" s="28">
        <f>INT(I95)</f>
        <v>0</v>
      </c>
      <c r="K95" s="24">
        <f>I95-J95</f>
        <v>0</v>
      </c>
    </row>
    <row r="96" spans="2:11" x14ac:dyDescent="0.25">
      <c r="B96" s="123"/>
      <c r="C96" s="116"/>
      <c r="D96" s="73"/>
      <c r="E96" s="73"/>
      <c r="F96" s="44">
        <f>J96</f>
        <v>0</v>
      </c>
      <c r="G96" s="42">
        <v>3.3500000000000002E-2</v>
      </c>
      <c r="H96" s="29">
        <f>G96*F96</f>
        <v>0</v>
      </c>
      <c r="I96" s="22">
        <f t="shared" si="14"/>
        <v>0</v>
      </c>
      <c r="J96" s="28">
        <f t="shared" ref="J96:J108" si="31">INT(I96)</f>
        <v>0</v>
      </c>
      <c r="K96" s="24">
        <f t="shared" ref="K96:K108" si="32">I96-J96</f>
        <v>0</v>
      </c>
    </row>
    <row r="97" spans="2:11" x14ac:dyDescent="0.25">
      <c r="B97" s="123"/>
      <c r="C97" s="116"/>
      <c r="D97" s="73"/>
      <c r="E97" s="73"/>
      <c r="F97" s="44">
        <f t="shared" ref="F97:F100" si="33">J97</f>
        <v>0</v>
      </c>
      <c r="G97" s="42">
        <v>3.3500000000000002E-2</v>
      </c>
      <c r="H97" s="29">
        <f t="shared" ref="H97:H100" si="34">G97*F97</f>
        <v>0</v>
      </c>
      <c r="I97" s="22">
        <f t="shared" si="14"/>
        <v>0</v>
      </c>
      <c r="J97" s="28">
        <f t="shared" si="31"/>
        <v>0</v>
      </c>
      <c r="K97" s="24">
        <f t="shared" si="32"/>
        <v>0</v>
      </c>
    </row>
    <row r="98" spans="2:11" x14ac:dyDescent="0.25">
      <c r="B98" s="123"/>
      <c r="C98" s="116"/>
      <c r="D98" s="73"/>
      <c r="E98" s="73"/>
      <c r="F98" s="44">
        <f t="shared" si="33"/>
        <v>0</v>
      </c>
      <c r="G98" s="42">
        <v>3.3500000000000002E-2</v>
      </c>
      <c r="H98" s="29">
        <f t="shared" si="34"/>
        <v>0</v>
      </c>
      <c r="I98" s="22">
        <f t="shared" si="14"/>
        <v>0</v>
      </c>
      <c r="J98" s="28">
        <f t="shared" si="31"/>
        <v>0</v>
      </c>
      <c r="K98" s="24">
        <f t="shared" si="32"/>
        <v>0</v>
      </c>
    </row>
    <row r="99" spans="2:11" x14ac:dyDescent="0.25">
      <c r="B99" s="123"/>
      <c r="C99" s="116"/>
      <c r="D99" s="73"/>
      <c r="E99" s="73"/>
      <c r="F99" s="44">
        <f t="shared" si="33"/>
        <v>0</v>
      </c>
      <c r="G99" s="42">
        <v>3.3500000000000002E-2</v>
      </c>
      <c r="H99" s="29">
        <f t="shared" si="34"/>
        <v>0</v>
      </c>
      <c r="I99" s="22">
        <f t="shared" si="14"/>
        <v>0</v>
      </c>
      <c r="J99" s="28">
        <f t="shared" si="31"/>
        <v>0</v>
      </c>
      <c r="K99" s="24">
        <f t="shared" si="32"/>
        <v>0</v>
      </c>
    </row>
    <row r="100" spans="2:11" x14ac:dyDescent="0.25">
      <c r="B100" s="123"/>
      <c r="C100" s="116"/>
      <c r="D100" s="73"/>
      <c r="E100" s="73"/>
      <c r="F100" s="44">
        <f t="shared" si="33"/>
        <v>0</v>
      </c>
      <c r="G100" s="42">
        <v>3.3500000000000002E-2</v>
      </c>
      <c r="H100" s="29">
        <f t="shared" si="34"/>
        <v>0</v>
      </c>
      <c r="I100" s="22">
        <f t="shared" si="14"/>
        <v>0</v>
      </c>
      <c r="J100" s="28">
        <f t="shared" ref="J100:J106" si="35">INT(I100)</f>
        <v>0</v>
      </c>
      <c r="K100" s="24">
        <f t="shared" ref="K100:K106" si="36">I100-J100</f>
        <v>0</v>
      </c>
    </row>
    <row r="101" spans="2:11" x14ac:dyDescent="0.25">
      <c r="B101" s="123"/>
      <c r="C101" s="116"/>
      <c r="D101" s="73"/>
      <c r="E101" s="73"/>
      <c r="F101" s="44">
        <f t="shared" ref="F101:F106" si="37">J101</f>
        <v>0</v>
      </c>
      <c r="G101" s="42">
        <v>3.3500000000000002E-2</v>
      </c>
      <c r="H101" s="29">
        <f t="shared" ref="H101:H106" si="38">G101*F101</f>
        <v>0</v>
      </c>
      <c r="I101" s="22">
        <f t="shared" si="14"/>
        <v>0</v>
      </c>
      <c r="J101" s="28">
        <f t="shared" si="35"/>
        <v>0</v>
      </c>
      <c r="K101" s="24">
        <f t="shared" si="36"/>
        <v>0</v>
      </c>
    </row>
    <row r="102" spans="2:11" x14ac:dyDescent="0.25">
      <c r="B102" s="123"/>
      <c r="C102" s="116"/>
      <c r="D102" s="73"/>
      <c r="E102" s="73"/>
      <c r="F102" s="44">
        <f t="shared" si="37"/>
        <v>0</v>
      </c>
      <c r="G102" s="42">
        <v>3.3500000000000002E-2</v>
      </c>
      <c r="H102" s="29">
        <f t="shared" si="38"/>
        <v>0</v>
      </c>
      <c r="I102" s="22">
        <f t="shared" si="14"/>
        <v>0</v>
      </c>
      <c r="J102" s="28">
        <f t="shared" si="35"/>
        <v>0</v>
      </c>
      <c r="K102" s="24">
        <f t="shared" si="36"/>
        <v>0</v>
      </c>
    </row>
    <row r="103" spans="2:11" x14ac:dyDescent="0.25">
      <c r="B103" s="123"/>
      <c r="C103" s="116"/>
      <c r="D103" s="73"/>
      <c r="E103" s="73"/>
      <c r="F103" s="44">
        <f t="shared" si="37"/>
        <v>0</v>
      </c>
      <c r="G103" s="42">
        <v>3.3500000000000002E-2</v>
      </c>
      <c r="H103" s="29">
        <f t="shared" si="38"/>
        <v>0</v>
      </c>
      <c r="I103" s="22">
        <f t="shared" si="14"/>
        <v>0</v>
      </c>
      <c r="J103" s="28">
        <f t="shared" si="35"/>
        <v>0</v>
      </c>
      <c r="K103" s="24">
        <f t="shared" si="36"/>
        <v>0</v>
      </c>
    </row>
    <row r="104" spans="2:11" x14ac:dyDescent="0.25">
      <c r="B104" s="123"/>
      <c r="C104" s="116"/>
      <c r="D104" s="73"/>
      <c r="E104" s="73"/>
      <c r="F104" s="44">
        <f t="shared" si="37"/>
        <v>0</v>
      </c>
      <c r="G104" s="42">
        <v>3.3500000000000002E-2</v>
      </c>
      <c r="H104" s="29">
        <f t="shared" si="38"/>
        <v>0</v>
      </c>
      <c r="I104" s="22">
        <f t="shared" si="14"/>
        <v>0</v>
      </c>
      <c r="J104" s="28">
        <f t="shared" si="35"/>
        <v>0</v>
      </c>
      <c r="K104" s="24">
        <f t="shared" si="36"/>
        <v>0</v>
      </c>
    </row>
    <row r="105" spans="2:11" x14ac:dyDescent="0.25">
      <c r="B105" s="123"/>
      <c r="C105" s="116"/>
      <c r="D105" s="73"/>
      <c r="E105" s="73"/>
      <c r="F105" s="44">
        <f t="shared" si="37"/>
        <v>0</v>
      </c>
      <c r="G105" s="42">
        <v>3.3500000000000002E-2</v>
      </c>
      <c r="H105" s="29">
        <f t="shared" si="38"/>
        <v>0</v>
      </c>
      <c r="I105" s="22">
        <f t="shared" si="14"/>
        <v>0</v>
      </c>
      <c r="J105" s="28">
        <f t="shared" si="35"/>
        <v>0</v>
      </c>
      <c r="K105" s="24">
        <f t="shared" si="36"/>
        <v>0</v>
      </c>
    </row>
    <row r="106" spans="2:11" x14ac:dyDescent="0.25">
      <c r="B106" s="123"/>
      <c r="C106" s="116"/>
      <c r="D106" s="73"/>
      <c r="E106" s="73"/>
      <c r="F106" s="44">
        <f t="shared" si="37"/>
        <v>0</v>
      </c>
      <c r="G106" s="42">
        <v>3.3500000000000002E-2</v>
      </c>
      <c r="H106" s="29">
        <f t="shared" si="38"/>
        <v>0</v>
      </c>
      <c r="I106" s="22">
        <f t="shared" si="14"/>
        <v>0</v>
      </c>
      <c r="J106" s="28">
        <f t="shared" si="35"/>
        <v>0</v>
      </c>
      <c r="K106" s="24">
        <f t="shared" si="36"/>
        <v>0</v>
      </c>
    </row>
    <row r="107" spans="2:11" x14ac:dyDescent="0.25">
      <c r="B107" s="123"/>
      <c r="C107" s="116"/>
      <c r="D107" s="73"/>
      <c r="E107" s="73"/>
      <c r="F107" s="44">
        <f>J107</f>
        <v>0</v>
      </c>
      <c r="G107" s="42">
        <v>3.3500000000000002E-2</v>
      </c>
      <c r="H107" s="29">
        <f>G107*F107</f>
        <v>0</v>
      </c>
      <c r="I107" s="22">
        <f t="shared" si="14"/>
        <v>0</v>
      </c>
      <c r="J107" s="28">
        <f t="shared" si="31"/>
        <v>0</v>
      </c>
      <c r="K107" s="24">
        <f t="shared" si="32"/>
        <v>0</v>
      </c>
    </row>
    <row r="108" spans="2:11" ht="15.75" thickBot="1" x14ac:dyDescent="0.3">
      <c r="B108" s="123"/>
      <c r="C108" s="117"/>
      <c r="D108" s="73"/>
      <c r="E108" s="73"/>
      <c r="F108" s="44">
        <f>J108</f>
        <v>0</v>
      </c>
      <c r="G108" s="42">
        <v>3.3500000000000002E-2</v>
      </c>
      <c r="H108" s="29">
        <f>G108*F108</f>
        <v>0</v>
      </c>
      <c r="I108" s="22">
        <f t="shared" si="14"/>
        <v>0</v>
      </c>
      <c r="J108" s="28">
        <f t="shared" si="31"/>
        <v>0</v>
      </c>
      <c r="K108" s="24">
        <f t="shared" si="32"/>
        <v>0</v>
      </c>
    </row>
    <row r="109" spans="2:11" ht="15.75" thickBot="1" x14ac:dyDescent="0.3">
      <c r="B109" s="123"/>
      <c r="C109" s="62"/>
      <c r="D109" s="21"/>
      <c r="E109" s="69" t="s">
        <v>45</v>
      </c>
      <c r="F109" s="47">
        <f>SUM(F94:F108)</f>
        <v>0</v>
      </c>
      <c r="G109" s="45" t="s">
        <v>37</v>
      </c>
      <c r="H109" s="46">
        <f>SUM(H94:H108)</f>
        <v>0</v>
      </c>
      <c r="I109" s="22"/>
      <c r="J109" s="22"/>
      <c r="K109" s="30">
        <f>SUM(K94:K108)</f>
        <v>0</v>
      </c>
    </row>
    <row r="110" spans="2:11" x14ac:dyDescent="0.25">
      <c r="B110" s="123"/>
      <c r="C110" s="120" t="s">
        <v>39</v>
      </c>
      <c r="D110" s="120"/>
      <c r="E110" s="121"/>
      <c r="F110" s="57">
        <f>ROUNDDOWN(SUM(K94:K108),0)</f>
        <v>0</v>
      </c>
      <c r="G110" s="23" t="s">
        <v>37</v>
      </c>
      <c r="H110" s="48">
        <f>ROUNDDOWN(SUM(K94:K108),0)*G94</f>
        <v>0</v>
      </c>
      <c r="I110" s="22"/>
    </row>
    <row r="111" spans="2:11" x14ac:dyDescent="0.25">
      <c r="B111" s="123"/>
      <c r="C111" s="115" t="s">
        <v>75</v>
      </c>
      <c r="D111" s="73"/>
      <c r="E111" s="73"/>
      <c r="F111" s="44">
        <f>J111</f>
        <v>0</v>
      </c>
      <c r="G111" s="42">
        <v>2.58E-2</v>
      </c>
      <c r="H111" s="29">
        <f>G111*F111</f>
        <v>0</v>
      </c>
      <c r="I111" s="22">
        <f t="shared" si="14"/>
        <v>0</v>
      </c>
      <c r="J111" s="28">
        <f>INT(I111)</f>
        <v>0</v>
      </c>
      <c r="K111" s="24">
        <f>I111-J111</f>
        <v>0</v>
      </c>
    </row>
    <row r="112" spans="2:11" x14ac:dyDescent="0.25">
      <c r="B112" s="123"/>
      <c r="C112" s="116"/>
      <c r="D112" s="73"/>
      <c r="E112" s="73"/>
      <c r="F112" s="44">
        <f>J112</f>
        <v>0</v>
      </c>
      <c r="G112" s="42">
        <v>2.58E-2</v>
      </c>
      <c r="H112" s="29">
        <f>G112*F112</f>
        <v>0</v>
      </c>
      <c r="I112" s="22">
        <f t="shared" si="14"/>
        <v>0</v>
      </c>
      <c r="J112" s="28">
        <f>INT(I112)</f>
        <v>0</v>
      </c>
      <c r="K112" s="24">
        <f>I112-J112</f>
        <v>0</v>
      </c>
    </row>
    <row r="113" spans="2:11" x14ac:dyDescent="0.25">
      <c r="B113" s="123"/>
      <c r="C113" s="116"/>
      <c r="D113" s="73"/>
      <c r="E113" s="73"/>
      <c r="F113" s="44">
        <f>J113</f>
        <v>0</v>
      </c>
      <c r="G113" s="42">
        <v>2.58E-2</v>
      </c>
      <c r="H113" s="29">
        <f>G113*F113</f>
        <v>0</v>
      </c>
      <c r="I113" s="22">
        <f t="shared" si="14"/>
        <v>0</v>
      </c>
      <c r="J113" s="28">
        <f t="shared" ref="J113:J125" si="39">INT(I113)</f>
        <v>0</v>
      </c>
      <c r="K113" s="24">
        <f t="shared" ref="K113:K125" si="40">I113-J113</f>
        <v>0</v>
      </c>
    </row>
    <row r="114" spans="2:11" x14ac:dyDescent="0.25">
      <c r="B114" s="123"/>
      <c r="C114" s="116"/>
      <c r="D114" s="73"/>
      <c r="E114" s="73"/>
      <c r="F114" s="44">
        <f t="shared" ref="F114:F122" si="41">J114</f>
        <v>0</v>
      </c>
      <c r="G114" s="42">
        <v>2.58E-2</v>
      </c>
      <c r="H114" s="29">
        <f t="shared" ref="H114:H122" si="42">G114*F114</f>
        <v>0</v>
      </c>
      <c r="I114" s="22">
        <f t="shared" si="14"/>
        <v>0</v>
      </c>
      <c r="J114" s="28">
        <f t="shared" si="39"/>
        <v>0</v>
      </c>
      <c r="K114" s="24">
        <f t="shared" si="40"/>
        <v>0</v>
      </c>
    </row>
    <row r="115" spans="2:11" x14ac:dyDescent="0.25">
      <c r="B115" s="123"/>
      <c r="C115" s="116"/>
      <c r="D115" s="73"/>
      <c r="E115" s="73"/>
      <c r="F115" s="44">
        <f t="shared" si="41"/>
        <v>0</v>
      </c>
      <c r="G115" s="42">
        <v>2.58E-2</v>
      </c>
      <c r="H115" s="29">
        <f t="shared" si="42"/>
        <v>0</v>
      </c>
      <c r="I115" s="22">
        <f t="shared" si="14"/>
        <v>0</v>
      </c>
      <c r="J115" s="28">
        <f t="shared" si="39"/>
        <v>0</v>
      </c>
      <c r="K115" s="24">
        <f t="shared" si="40"/>
        <v>0</v>
      </c>
    </row>
    <row r="116" spans="2:11" x14ac:dyDescent="0.25">
      <c r="B116" s="123"/>
      <c r="C116" s="116"/>
      <c r="D116" s="73"/>
      <c r="E116" s="73"/>
      <c r="F116" s="44">
        <f t="shared" si="41"/>
        <v>0</v>
      </c>
      <c r="G116" s="42">
        <v>2.58E-2</v>
      </c>
      <c r="H116" s="29">
        <f t="shared" si="42"/>
        <v>0</v>
      </c>
      <c r="I116" s="22">
        <f t="shared" si="14"/>
        <v>0</v>
      </c>
      <c r="J116" s="28">
        <f t="shared" ref="J116:J122" si="43">INT(I116)</f>
        <v>0</v>
      </c>
      <c r="K116" s="24">
        <f t="shared" ref="K116:K122" si="44">I116-J116</f>
        <v>0</v>
      </c>
    </row>
    <row r="117" spans="2:11" x14ac:dyDescent="0.25">
      <c r="B117" s="123"/>
      <c r="C117" s="116"/>
      <c r="D117" s="73"/>
      <c r="E117" s="73"/>
      <c r="F117" s="44">
        <f t="shared" si="41"/>
        <v>0</v>
      </c>
      <c r="G117" s="42">
        <v>2.58E-2</v>
      </c>
      <c r="H117" s="29">
        <f t="shared" si="42"/>
        <v>0</v>
      </c>
      <c r="I117" s="22">
        <f t="shared" si="14"/>
        <v>0</v>
      </c>
      <c r="J117" s="28">
        <f t="shared" si="43"/>
        <v>0</v>
      </c>
      <c r="K117" s="24">
        <f t="shared" si="44"/>
        <v>0</v>
      </c>
    </row>
    <row r="118" spans="2:11" x14ac:dyDescent="0.25">
      <c r="B118" s="123"/>
      <c r="C118" s="116"/>
      <c r="D118" s="73"/>
      <c r="E118" s="73"/>
      <c r="F118" s="44">
        <f t="shared" si="41"/>
        <v>0</v>
      </c>
      <c r="G118" s="42">
        <v>2.58E-2</v>
      </c>
      <c r="H118" s="29">
        <f t="shared" si="42"/>
        <v>0</v>
      </c>
      <c r="I118" s="22">
        <f t="shared" si="14"/>
        <v>0</v>
      </c>
      <c r="J118" s="28">
        <f t="shared" si="43"/>
        <v>0</v>
      </c>
      <c r="K118" s="24">
        <f t="shared" si="44"/>
        <v>0</v>
      </c>
    </row>
    <row r="119" spans="2:11" x14ac:dyDescent="0.25">
      <c r="B119" s="123"/>
      <c r="C119" s="116"/>
      <c r="D119" s="73"/>
      <c r="E119" s="73"/>
      <c r="F119" s="44">
        <f t="shared" si="41"/>
        <v>0</v>
      </c>
      <c r="G119" s="42">
        <v>2.58E-2</v>
      </c>
      <c r="H119" s="29">
        <f t="shared" si="42"/>
        <v>0</v>
      </c>
      <c r="I119" s="22">
        <f t="shared" si="14"/>
        <v>0</v>
      </c>
      <c r="J119" s="28">
        <f t="shared" si="43"/>
        <v>0</v>
      </c>
      <c r="K119" s="24">
        <f t="shared" si="44"/>
        <v>0</v>
      </c>
    </row>
    <row r="120" spans="2:11" x14ac:dyDescent="0.25">
      <c r="B120" s="123"/>
      <c r="C120" s="116"/>
      <c r="D120" s="73"/>
      <c r="E120" s="73"/>
      <c r="F120" s="44">
        <f t="shared" si="41"/>
        <v>0</v>
      </c>
      <c r="G120" s="42">
        <v>2.58E-2</v>
      </c>
      <c r="H120" s="29">
        <f t="shared" si="42"/>
        <v>0</v>
      </c>
      <c r="I120" s="22">
        <f t="shared" si="14"/>
        <v>0</v>
      </c>
      <c r="J120" s="28">
        <f t="shared" si="43"/>
        <v>0</v>
      </c>
      <c r="K120" s="24">
        <f t="shared" si="44"/>
        <v>0</v>
      </c>
    </row>
    <row r="121" spans="2:11" x14ac:dyDescent="0.25">
      <c r="B121" s="123"/>
      <c r="C121" s="116"/>
      <c r="D121" s="73"/>
      <c r="E121" s="73"/>
      <c r="F121" s="44">
        <f t="shared" si="41"/>
        <v>0</v>
      </c>
      <c r="G121" s="42">
        <v>2.58E-2</v>
      </c>
      <c r="H121" s="29">
        <f t="shared" si="42"/>
        <v>0</v>
      </c>
      <c r="I121" s="22">
        <f t="shared" si="14"/>
        <v>0</v>
      </c>
      <c r="J121" s="28">
        <f t="shared" si="43"/>
        <v>0</v>
      </c>
      <c r="K121" s="24">
        <f t="shared" si="44"/>
        <v>0</v>
      </c>
    </row>
    <row r="122" spans="2:11" x14ac:dyDescent="0.25">
      <c r="B122" s="123"/>
      <c r="C122" s="116"/>
      <c r="D122" s="73"/>
      <c r="E122" s="73"/>
      <c r="F122" s="44">
        <f t="shared" si="41"/>
        <v>0</v>
      </c>
      <c r="G122" s="42">
        <v>2.58E-2</v>
      </c>
      <c r="H122" s="29">
        <f t="shared" si="42"/>
        <v>0</v>
      </c>
      <c r="I122" s="22">
        <f t="shared" si="14"/>
        <v>0</v>
      </c>
      <c r="J122" s="28">
        <f t="shared" si="43"/>
        <v>0</v>
      </c>
      <c r="K122" s="24">
        <f t="shared" si="44"/>
        <v>0</v>
      </c>
    </row>
    <row r="123" spans="2:11" x14ac:dyDescent="0.25">
      <c r="B123" s="123"/>
      <c r="C123" s="116"/>
      <c r="D123" s="73"/>
      <c r="E123" s="73"/>
      <c r="F123" s="44">
        <f t="shared" ref="F123" si="45">J123</f>
        <v>0</v>
      </c>
      <c r="G123" s="42">
        <v>2.58E-2</v>
      </c>
      <c r="H123" s="29">
        <f t="shared" ref="H123" si="46">G123*F123</f>
        <v>0</v>
      </c>
      <c r="I123" s="22">
        <f t="shared" si="14"/>
        <v>0</v>
      </c>
      <c r="J123" s="28">
        <f t="shared" si="39"/>
        <v>0</v>
      </c>
      <c r="K123" s="24">
        <f t="shared" si="40"/>
        <v>0</v>
      </c>
    </row>
    <row r="124" spans="2:11" x14ac:dyDescent="0.25">
      <c r="B124" s="123"/>
      <c r="C124" s="116"/>
      <c r="D124" s="73"/>
      <c r="E124" s="73"/>
      <c r="F124" s="44">
        <f>J124</f>
        <v>0</v>
      </c>
      <c r="G124" s="42">
        <v>2.58E-2</v>
      </c>
      <c r="H124" s="29">
        <f>G124*F124</f>
        <v>0</v>
      </c>
      <c r="I124" s="22">
        <f t="shared" si="14"/>
        <v>0</v>
      </c>
      <c r="J124" s="28">
        <f t="shared" si="39"/>
        <v>0</v>
      </c>
      <c r="K124" s="24">
        <f t="shared" si="40"/>
        <v>0</v>
      </c>
    </row>
    <row r="125" spans="2:11" ht="15.75" thickBot="1" x14ac:dyDescent="0.3">
      <c r="B125" s="123"/>
      <c r="C125" s="117"/>
      <c r="D125" s="73"/>
      <c r="E125" s="73"/>
      <c r="F125" s="44">
        <f>J125</f>
        <v>0</v>
      </c>
      <c r="G125" s="42">
        <v>2.58E-2</v>
      </c>
      <c r="H125" s="29">
        <f>G125*F125</f>
        <v>0</v>
      </c>
      <c r="I125" s="22">
        <f t="shared" ref="I125" si="47">IF((E125-D125)=0,0, (E125+1-D125)/30)</f>
        <v>0</v>
      </c>
      <c r="J125" s="28">
        <f t="shared" si="39"/>
        <v>0</v>
      </c>
      <c r="K125" s="24">
        <f t="shared" si="40"/>
        <v>0</v>
      </c>
    </row>
    <row r="126" spans="2:11" ht="15.75" thickBot="1" x14ac:dyDescent="0.3">
      <c r="B126" s="123"/>
      <c r="C126" s="62"/>
      <c r="D126" s="21"/>
      <c r="E126" s="69" t="s">
        <v>45</v>
      </c>
      <c r="F126" s="47">
        <f>SUM(F111:F125)</f>
        <v>0</v>
      </c>
      <c r="G126" s="45" t="s">
        <v>37</v>
      </c>
      <c r="H126" s="46">
        <f>SUM(H111:H125)</f>
        <v>0</v>
      </c>
      <c r="I126" s="22"/>
      <c r="J126" s="22"/>
      <c r="K126" s="30">
        <f>SUM(K111:K125)</f>
        <v>0</v>
      </c>
    </row>
    <row r="127" spans="2:11" x14ac:dyDescent="0.25">
      <c r="B127" s="124"/>
      <c r="C127" s="120" t="s">
        <v>39</v>
      </c>
      <c r="D127" s="120"/>
      <c r="E127" s="121"/>
      <c r="F127" s="57">
        <f>ROUNDDOWN(SUM(K111:K125),0)</f>
        <v>0</v>
      </c>
      <c r="G127" s="23" t="s">
        <v>37</v>
      </c>
      <c r="H127" s="56">
        <f>ROUNDDOWN(SUM(K111:K125),0)*G111</f>
        <v>0</v>
      </c>
    </row>
    <row r="128" spans="2:11" s="81" customFormat="1" x14ac:dyDescent="0.25">
      <c r="B128" s="122" t="s">
        <v>7</v>
      </c>
      <c r="C128" s="115" t="s">
        <v>74</v>
      </c>
      <c r="D128" s="73"/>
      <c r="E128" s="73"/>
      <c r="F128" s="44">
        <f>J128</f>
        <v>0</v>
      </c>
      <c r="G128" s="42">
        <v>2.23E-2</v>
      </c>
      <c r="H128" s="29">
        <f>G128*F128</f>
        <v>0</v>
      </c>
      <c r="I128" s="22">
        <f t="shared" ref="I128:I142" si="48">IF((E128-D128)=0,0, (E128+1-D128)/30)</f>
        <v>0</v>
      </c>
      <c r="J128" s="28">
        <f>INT(I128)</f>
        <v>0</v>
      </c>
      <c r="K128" s="24">
        <f>I128-J128</f>
        <v>0</v>
      </c>
    </row>
    <row r="129" spans="2:11" s="81" customFormat="1" x14ac:dyDescent="0.25">
      <c r="B129" s="123"/>
      <c r="C129" s="116"/>
      <c r="D129" s="73"/>
      <c r="E129" s="73"/>
      <c r="F129" s="44">
        <f>J129</f>
        <v>0</v>
      </c>
      <c r="G129" s="42">
        <v>2.23E-2</v>
      </c>
      <c r="H129" s="29">
        <f>G129*F129</f>
        <v>0</v>
      </c>
      <c r="I129" s="22">
        <f t="shared" si="48"/>
        <v>0</v>
      </c>
      <c r="J129" s="28">
        <f>INT(I129)</f>
        <v>0</v>
      </c>
      <c r="K129" s="24">
        <f>I129-J129</f>
        <v>0</v>
      </c>
    </row>
    <row r="130" spans="2:11" s="81" customFormat="1" x14ac:dyDescent="0.25">
      <c r="B130" s="123"/>
      <c r="C130" s="116"/>
      <c r="D130" s="73"/>
      <c r="E130" s="73"/>
      <c r="F130" s="44">
        <f>J130</f>
        <v>0</v>
      </c>
      <c r="G130" s="42">
        <v>2.23E-2</v>
      </c>
      <c r="H130" s="29">
        <f>G130*F130</f>
        <v>0</v>
      </c>
      <c r="I130" s="22">
        <f t="shared" si="48"/>
        <v>0</v>
      </c>
      <c r="J130" s="28">
        <f t="shared" ref="J130:J142" si="49">INT(I130)</f>
        <v>0</v>
      </c>
      <c r="K130" s="24">
        <f t="shared" ref="K130:K142" si="50">I130-J130</f>
        <v>0</v>
      </c>
    </row>
    <row r="131" spans="2:11" s="81" customFormat="1" x14ac:dyDescent="0.25">
      <c r="B131" s="123"/>
      <c r="C131" s="116"/>
      <c r="D131" s="73"/>
      <c r="E131" s="73"/>
      <c r="F131" s="44">
        <f t="shared" ref="F131:F140" si="51">J131</f>
        <v>0</v>
      </c>
      <c r="G131" s="42">
        <v>2.23E-2</v>
      </c>
      <c r="H131" s="29">
        <f t="shared" ref="H131:H140" si="52">G131*F131</f>
        <v>0</v>
      </c>
      <c r="I131" s="22">
        <f t="shared" si="48"/>
        <v>0</v>
      </c>
      <c r="J131" s="28">
        <f t="shared" si="49"/>
        <v>0</v>
      </c>
      <c r="K131" s="24">
        <f t="shared" si="50"/>
        <v>0</v>
      </c>
    </row>
    <row r="132" spans="2:11" s="81" customFormat="1" x14ac:dyDescent="0.25">
      <c r="B132" s="123"/>
      <c r="C132" s="116"/>
      <c r="D132" s="73"/>
      <c r="E132" s="73"/>
      <c r="F132" s="44">
        <f t="shared" si="51"/>
        <v>0</v>
      </c>
      <c r="G132" s="42">
        <v>2.23E-2</v>
      </c>
      <c r="H132" s="29">
        <f t="shared" si="52"/>
        <v>0</v>
      </c>
      <c r="I132" s="22">
        <f t="shared" si="48"/>
        <v>0</v>
      </c>
      <c r="J132" s="28">
        <f t="shared" si="49"/>
        <v>0</v>
      </c>
      <c r="K132" s="24">
        <f t="shared" si="50"/>
        <v>0</v>
      </c>
    </row>
    <row r="133" spans="2:11" s="81" customFormat="1" x14ac:dyDescent="0.25">
      <c r="B133" s="123"/>
      <c r="C133" s="116"/>
      <c r="D133" s="73"/>
      <c r="E133" s="73"/>
      <c r="F133" s="44">
        <f t="shared" si="51"/>
        <v>0</v>
      </c>
      <c r="G133" s="42">
        <v>2.23E-2</v>
      </c>
      <c r="H133" s="29">
        <f t="shared" si="52"/>
        <v>0</v>
      </c>
      <c r="I133" s="22">
        <f t="shared" si="48"/>
        <v>0</v>
      </c>
      <c r="J133" s="28">
        <f t="shared" si="49"/>
        <v>0</v>
      </c>
      <c r="K133" s="24">
        <f t="shared" si="50"/>
        <v>0</v>
      </c>
    </row>
    <row r="134" spans="2:11" s="81" customFormat="1" x14ac:dyDescent="0.25">
      <c r="B134" s="123"/>
      <c r="C134" s="116"/>
      <c r="D134" s="73"/>
      <c r="E134" s="73"/>
      <c r="F134" s="44">
        <f t="shared" si="51"/>
        <v>0</v>
      </c>
      <c r="G134" s="42">
        <v>2.23E-2</v>
      </c>
      <c r="H134" s="29">
        <f t="shared" si="52"/>
        <v>0</v>
      </c>
      <c r="I134" s="22">
        <f t="shared" si="48"/>
        <v>0</v>
      </c>
      <c r="J134" s="28">
        <f t="shared" si="49"/>
        <v>0</v>
      </c>
      <c r="K134" s="24">
        <f t="shared" si="50"/>
        <v>0</v>
      </c>
    </row>
    <row r="135" spans="2:11" s="81" customFormat="1" x14ac:dyDescent="0.25">
      <c r="B135" s="123"/>
      <c r="C135" s="116"/>
      <c r="D135" s="73"/>
      <c r="E135" s="73"/>
      <c r="F135" s="44">
        <f t="shared" si="51"/>
        <v>0</v>
      </c>
      <c r="G135" s="42">
        <v>2.23E-2</v>
      </c>
      <c r="H135" s="29">
        <f t="shared" si="52"/>
        <v>0</v>
      </c>
      <c r="I135" s="22">
        <f t="shared" si="48"/>
        <v>0</v>
      </c>
      <c r="J135" s="28">
        <f t="shared" si="49"/>
        <v>0</v>
      </c>
      <c r="K135" s="24">
        <f t="shared" si="50"/>
        <v>0</v>
      </c>
    </row>
    <row r="136" spans="2:11" s="81" customFormat="1" x14ac:dyDescent="0.25">
      <c r="B136" s="123"/>
      <c r="C136" s="116"/>
      <c r="D136" s="73"/>
      <c r="E136" s="73"/>
      <c r="F136" s="44">
        <f t="shared" si="51"/>
        <v>0</v>
      </c>
      <c r="G136" s="42">
        <v>2.23E-2</v>
      </c>
      <c r="H136" s="29">
        <f t="shared" si="52"/>
        <v>0</v>
      </c>
      <c r="I136" s="22">
        <f t="shared" si="48"/>
        <v>0</v>
      </c>
      <c r="J136" s="28">
        <f t="shared" si="49"/>
        <v>0</v>
      </c>
      <c r="K136" s="24">
        <f t="shared" si="50"/>
        <v>0</v>
      </c>
    </row>
    <row r="137" spans="2:11" s="81" customFormat="1" x14ac:dyDescent="0.25">
      <c r="B137" s="123"/>
      <c r="C137" s="116"/>
      <c r="D137" s="73"/>
      <c r="E137" s="73"/>
      <c r="F137" s="44">
        <f t="shared" si="51"/>
        <v>0</v>
      </c>
      <c r="G137" s="42">
        <v>2.23E-2</v>
      </c>
      <c r="H137" s="29">
        <f t="shared" si="52"/>
        <v>0</v>
      </c>
      <c r="I137" s="22">
        <f t="shared" si="48"/>
        <v>0</v>
      </c>
      <c r="J137" s="28">
        <f t="shared" si="49"/>
        <v>0</v>
      </c>
      <c r="K137" s="24">
        <f t="shared" si="50"/>
        <v>0</v>
      </c>
    </row>
    <row r="138" spans="2:11" s="81" customFormat="1" x14ac:dyDescent="0.25">
      <c r="B138" s="123"/>
      <c r="C138" s="116"/>
      <c r="D138" s="73"/>
      <c r="E138" s="73"/>
      <c r="F138" s="44">
        <f t="shared" si="51"/>
        <v>0</v>
      </c>
      <c r="G138" s="42">
        <v>2.23E-2</v>
      </c>
      <c r="H138" s="29">
        <f t="shared" si="52"/>
        <v>0</v>
      </c>
      <c r="I138" s="22">
        <f t="shared" si="48"/>
        <v>0</v>
      </c>
      <c r="J138" s="28">
        <f t="shared" si="49"/>
        <v>0</v>
      </c>
      <c r="K138" s="24">
        <f t="shared" si="50"/>
        <v>0</v>
      </c>
    </row>
    <row r="139" spans="2:11" s="81" customFormat="1" x14ac:dyDescent="0.25">
      <c r="B139" s="123"/>
      <c r="C139" s="116"/>
      <c r="D139" s="73"/>
      <c r="E139" s="73"/>
      <c r="F139" s="44">
        <f t="shared" si="51"/>
        <v>0</v>
      </c>
      <c r="G139" s="42">
        <v>2.23E-2</v>
      </c>
      <c r="H139" s="29">
        <f t="shared" si="52"/>
        <v>0</v>
      </c>
      <c r="I139" s="22">
        <f t="shared" si="48"/>
        <v>0</v>
      </c>
      <c r="J139" s="28">
        <f t="shared" si="49"/>
        <v>0</v>
      </c>
      <c r="K139" s="24">
        <f t="shared" si="50"/>
        <v>0</v>
      </c>
    </row>
    <row r="140" spans="2:11" s="81" customFormat="1" x14ac:dyDescent="0.25">
      <c r="B140" s="123"/>
      <c r="C140" s="116"/>
      <c r="D140" s="73"/>
      <c r="E140" s="73"/>
      <c r="F140" s="44">
        <f t="shared" si="51"/>
        <v>0</v>
      </c>
      <c r="G140" s="42">
        <v>2.23E-2</v>
      </c>
      <c r="H140" s="29">
        <f t="shared" si="52"/>
        <v>0</v>
      </c>
      <c r="I140" s="22">
        <f t="shared" si="48"/>
        <v>0</v>
      </c>
      <c r="J140" s="28">
        <f t="shared" si="49"/>
        <v>0</v>
      </c>
      <c r="K140" s="24">
        <f t="shared" si="50"/>
        <v>0</v>
      </c>
    </row>
    <row r="141" spans="2:11" s="81" customFormat="1" x14ac:dyDescent="0.25">
      <c r="B141" s="123"/>
      <c r="C141" s="116"/>
      <c r="D141" s="73"/>
      <c r="E141" s="73"/>
      <c r="F141" s="44">
        <f>J141</f>
        <v>0</v>
      </c>
      <c r="G141" s="42">
        <v>2.23E-2</v>
      </c>
      <c r="H141" s="29">
        <f>G141*F141</f>
        <v>0</v>
      </c>
      <c r="I141" s="22">
        <f t="shared" si="48"/>
        <v>0</v>
      </c>
      <c r="J141" s="28">
        <f t="shared" si="49"/>
        <v>0</v>
      </c>
      <c r="K141" s="24">
        <f t="shared" si="50"/>
        <v>0</v>
      </c>
    </row>
    <row r="142" spans="2:11" s="81" customFormat="1" ht="15.75" thickBot="1" x14ac:dyDescent="0.3">
      <c r="B142" s="123"/>
      <c r="C142" s="117"/>
      <c r="D142" s="73"/>
      <c r="E142" s="73"/>
      <c r="F142" s="44">
        <f>J142</f>
        <v>0</v>
      </c>
      <c r="G142" s="42">
        <v>2.23E-2</v>
      </c>
      <c r="H142" s="29">
        <f>G142*F142</f>
        <v>0</v>
      </c>
      <c r="I142" s="22">
        <f t="shared" si="48"/>
        <v>0</v>
      </c>
      <c r="J142" s="28">
        <f t="shared" si="49"/>
        <v>0</v>
      </c>
      <c r="K142" s="24">
        <f t="shared" si="50"/>
        <v>0</v>
      </c>
    </row>
    <row r="143" spans="2:11" s="81" customFormat="1" ht="15.75" thickBot="1" x14ac:dyDescent="0.3">
      <c r="B143" s="123"/>
      <c r="C143" s="62"/>
      <c r="D143" s="21"/>
      <c r="E143" s="69" t="s">
        <v>45</v>
      </c>
      <c r="F143" s="47">
        <f>SUM(F128:F142)</f>
        <v>0</v>
      </c>
      <c r="G143" s="45" t="s">
        <v>37</v>
      </c>
      <c r="H143" s="46">
        <f>SUM(H128:H142)</f>
        <v>0</v>
      </c>
      <c r="I143" s="22"/>
      <c r="J143" s="22"/>
      <c r="K143" s="30">
        <f>SUM(K128:K142)</f>
        <v>0</v>
      </c>
    </row>
    <row r="144" spans="2:11" s="81" customFormat="1" x14ac:dyDescent="0.25">
      <c r="B144" s="123"/>
      <c r="C144" s="120" t="s">
        <v>39</v>
      </c>
      <c r="D144" s="120"/>
      <c r="E144" s="121"/>
      <c r="F144" s="57">
        <f>ROUNDDOWN(SUM(K128:K142),0)</f>
        <v>0</v>
      </c>
      <c r="G144" s="23" t="s">
        <v>37</v>
      </c>
      <c r="H144" s="48">
        <f>ROUNDDOWN(SUM(K128:K142),0)*G128</f>
        <v>0</v>
      </c>
      <c r="I144" s="22"/>
    </row>
    <row r="145" spans="2:11" s="81" customFormat="1" x14ac:dyDescent="0.25">
      <c r="B145" s="123"/>
      <c r="C145" s="115" t="s">
        <v>75</v>
      </c>
      <c r="D145" s="73"/>
      <c r="E145" s="73"/>
      <c r="F145" s="44">
        <f>J145</f>
        <v>0</v>
      </c>
      <c r="G145" s="42">
        <v>1.9400000000000001E-2</v>
      </c>
      <c r="H145" s="29">
        <f>G145*F145</f>
        <v>0</v>
      </c>
      <c r="I145" s="22">
        <f t="shared" ref="I145:I159" si="53">IF((E145-D145)=0,0, (E145+1-D145)/30)</f>
        <v>0</v>
      </c>
      <c r="J145" s="28">
        <f>INT(I145)</f>
        <v>0</v>
      </c>
      <c r="K145" s="24">
        <f>I145-J145</f>
        <v>0</v>
      </c>
    </row>
    <row r="146" spans="2:11" s="81" customFormat="1" x14ac:dyDescent="0.25">
      <c r="B146" s="123"/>
      <c r="C146" s="116"/>
      <c r="D146" s="73"/>
      <c r="E146" s="73"/>
      <c r="F146" s="44">
        <f>J146</f>
        <v>0</v>
      </c>
      <c r="G146" s="42">
        <v>1.9400000000000001E-2</v>
      </c>
      <c r="H146" s="29">
        <f>G146*F146</f>
        <v>0</v>
      </c>
      <c r="I146" s="22">
        <f t="shared" si="53"/>
        <v>0</v>
      </c>
      <c r="J146" s="28">
        <f>INT(I146)</f>
        <v>0</v>
      </c>
      <c r="K146" s="24">
        <f>I146-J146</f>
        <v>0</v>
      </c>
    </row>
    <row r="147" spans="2:11" s="81" customFormat="1" x14ac:dyDescent="0.25">
      <c r="B147" s="123"/>
      <c r="C147" s="116"/>
      <c r="D147" s="73"/>
      <c r="E147" s="73"/>
      <c r="F147" s="44">
        <f>J147</f>
        <v>0</v>
      </c>
      <c r="G147" s="42">
        <v>1.9400000000000001E-2</v>
      </c>
      <c r="H147" s="29">
        <f>G147*F147</f>
        <v>0</v>
      </c>
      <c r="I147" s="22">
        <f t="shared" si="53"/>
        <v>0</v>
      </c>
      <c r="J147" s="28">
        <f t="shared" ref="J147:J159" si="54">INT(I147)</f>
        <v>0</v>
      </c>
      <c r="K147" s="24">
        <f t="shared" ref="K147:K159" si="55">I147-J147</f>
        <v>0</v>
      </c>
    </row>
    <row r="148" spans="2:11" s="81" customFormat="1" x14ac:dyDescent="0.25">
      <c r="B148" s="123"/>
      <c r="C148" s="116"/>
      <c r="D148" s="73"/>
      <c r="E148" s="73"/>
      <c r="F148" s="44">
        <f t="shared" ref="F148:F157" si="56">J148</f>
        <v>0</v>
      </c>
      <c r="G148" s="42">
        <v>1.9400000000000001E-2</v>
      </c>
      <c r="H148" s="29">
        <f t="shared" ref="H148:H157" si="57">G148*F148</f>
        <v>0</v>
      </c>
      <c r="I148" s="22">
        <f t="shared" si="53"/>
        <v>0</v>
      </c>
      <c r="J148" s="28">
        <f t="shared" si="54"/>
        <v>0</v>
      </c>
      <c r="K148" s="24">
        <f t="shared" si="55"/>
        <v>0</v>
      </c>
    </row>
    <row r="149" spans="2:11" s="81" customFormat="1" x14ac:dyDescent="0.25">
      <c r="B149" s="123"/>
      <c r="C149" s="116"/>
      <c r="D149" s="73"/>
      <c r="E149" s="73"/>
      <c r="F149" s="44">
        <f t="shared" si="56"/>
        <v>0</v>
      </c>
      <c r="G149" s="42">
        <v>1.9400000000000001E-2</v>
      </c>
      <c r="H149" s="29">
        <f t="shared" si="57"/>
        <v>0</v>
      </c>
      <c r="I149" s="22">
        <f t="shared" si="53"/>
        <v>0</v>
      </c>
      <c r="J149" s="28">
        <f t="shared" si="54"/>
        <v>0</v>
      </c>
      <c r="K149" s="24">
        <f t="shared" si="55"/>
        <v>0</v>
      </c>
    </row>
    <row r="150" spans="2:11" s="81" customFormat="1" x14ac:dyDescent="0.25">
      <c r="B150" s="123"/>
      <c r="C150" s="116"/>
      <c r="D150" s="73"/>
      <c r="E150" s="73"/>
      <c r="F150" s="44">
        <f t="shared" si="56"/>
        <v>0</v>
      </c>
      <c r="G150" s="42">
        <v>1.9400000000000001E-2</v>
      </c>
      <c r="H150" s="29">
        <f t="shared" si="57"/>
        <v>0</v>
      </c>
      <c r="I150" s="22">
        <f t="shared" si="53"/>
        <v>0</v>
      </c>
      <c r="J150" s="28">
        <f t="shared" si="54"/>
        <v>0</v>
      </c>
      <c r="K150" s="24">
        <f t="shared" si="55"/>
        <v>0</v>
      </c>
    </row>
    <row r="151" spans="2:11" s="81" customFormat="1" x14ac:dyDescent="0.25">
      <c r="B151" s="123"/>
      <c r="C151" s="116"/>
      <c r="D151" s="73"/>
      <c r="E151" s="73"/>
      <c r="F151" s="44">
        <f t="shared" si="56"/>
        <v>0</v>
      </c>
      <c r="G151" s="42">
        <v>1.9400000000000001E-2</v>
      </c>
      <c r="H151" s="29">
        <f t="shared" si="57"/>
        <v>0</v>
      </c>
      <c r="I151" s="22">
        <f t="shared" si="53"/>
        <v>0</v>
      </c>
      <c r="J151" s="28">
        <f t="shared" si="54"/>
        <v>0</v>
      </c>
      <c r="K151" s="24">
        <f t="shared" si="55"/>
        <v>0</v>
      </c>
    </row>
    <row r="152" spans="2:11" s="81" customFormat="1" x14ac:dyDescent="0.25">
      <c r="B152" s="123"/>
      <c r="C152" s="116"/>
      <c r="D152" s="73"/>
      <c r="E152" s="73"/>
      <c r="F152" s="44">
        <f t="shared" si="56"/>
        <v>0</v>
      </c>
      <c r="G152" s="42">
        <v>1.9400000000000001E-2</v>
      </c>
      <c r="H152" s="29">
        <f t="shared" si="57"/>
        <v>0</v>
      </c>
      <c r="I152" s="22">
        <f t="shared" si="53"/>
        <v>0</v>
      </c>
      <c r="J152" s="28">
        <f t="shared" si="54"/>
        <v>0</v>
      </c>
      <c r="K152" s="24">
        <f t="shared" si="55"/>
        <v>0</v>
      </c>
    </row>
    <row r="153" spans="2:11" s="81" customFormat="1" x14ac:dyDescent="0.25">
      <c r="B153" s="123"/>
      <c r="C153" s="116"/>
      <c r="D153" s="73"/>
      <c r="E153" s="73"/>
      <c r="F153" s="44">
        <f t="shared" si="56"/>
        <v>0</v>
      </c>
      <c r="G153" s="42">
        <v>1.9400000000000001E-2</v>
      </c>
      <c r="H153" s="29">
        <f t="shared" si="57"/>
        <v>0</v>
      </c>
      <c r="I153" s="22">
        <f t="shared" si="53"/>
        <v>0</v>
      </c>
      <c r="J153" s="28">
        <f t="shared" si="54"/>
        <v>0</v>
      </c>
      <c r="K153" s="24">
        <f t="shared" si="55"/>
        <v>0</v>
      </c>
    </row>
    <row r="154" spans="2:11" s="81" customFormat="1" x14ac:dyDescent="0.25">
      <c r="B154" s="123"/>
      <c r="C154" s="116"/>
      <c r="D154" s="73"/>
      <c r="E154" s="73"/>
      <c r="F154" s="44">
        <f t="shared" si="56"/>
        <v>0</v>
      </c>
      <c r="G154" s="42">
        <v>1.9400000000000001E-2</v>
      </c>
      <c r="H154" s="29">
        <f t="shared" si="57"/>
        <v>0</v>
      </c>
      <c r="I154" s="22">
        <f t="shared" si="53"/>
        <v>0</v>
      </c>
      <c r="J154" s="28">
        <f t="shared" si="54"/>
        <v>0</v>
      </c>
      <c r="K154" s="24">
        <f t="shared" si="55"/>
        <v>0</v>
      </c>
    </row>
    <row r="155" spans="2:11" s="81" customFormat="1" x14ac:dyDescent="0.25">
      <c r="B155" s="123"/>
      <c r="C155" s="116"/>
      <c r="D155" s="73"/>
      <c r="E155" s="73"/>
      <c r="F155" s="44">
        <f t="shared" si="56"/>
        <v>0</v>
      </c>
      <c r="G155" s="42">
        <v>1.9400000000000001E-2</v>
      </c>
      <c r="H155" s="29">
        <f t="shared" si="57"/>
        <v>0</v>
      </c>
      <c r="I155" s="22">
        <f t="shared" si="53"/>
        <v>0</v>
      </c>
      <c r="J155" s="28">
        <f t="shared" si="54"/>
        <v>0</v>
      </c>
      <c r="K155" s="24">
        <f t="shared" si="55"/>
        <v>0</v>
      </c>
    </row>
    <row r="156" spans="2:11" s="81" customFormat="1" x14ac:dyDescent="0.25">
      <c r="B156" s="123"/>
      <c r="C156" s="116"/>
      <c r="D156" s="73"/>
      <c r="E156" s="73"/>
      <c r="F156" s="44">
        <f t="shared" si="56"/>
        <v>0</v>
      </c>
      <c r="G156" s="42">
        <v>1.9400000000000001E-2</v>
      </c>
      <c r="H156" s="29">
        <f t="shared" si="57"/>
        <v>0</v>
      </c>
      <c r="I156" s="22">
        <f t="shared" si="53"/>
        <v>0</v>
      </c>
      <c r="J156" s="28">
        <f t="shared" si="54"/>
        <v>0</v>
      </c>
      <c r="K156" s="24">
        <f t="shared" si="55"/>
        <v>0</v>
      </c>
    </row>
    <row r="157" spans="2:11" s="81" customFormat="1" x14ac:dyDescent="0.25">
      <c r="B157" s="123"/>
      <c r="C157" s="116"/>
      <c r="D157" s="73"/>
      <c r="E157" s="73"/>
      <c r="F157" s="44">
        <f t="shared" si="56"/>
        <v>0</v>
      </c>
      <c r="G157" s="42">
        <v>1.9400000000000001E-2</v>
      </c>
      <c r="H157" s="29">
        <f t="shared" si="57"/>
        <v>0</v>
      </c>
      <c r="I157" s="22">
        <f t="shared" si="53"/>
        <v>0</v>
      </c>
      <c r="J157" s="28">
        <f t="shared" si="54"/>
        <v>0</v>
      </c>
      <c r="K157" s="24">
        <f t="shared" si="55"/>
        <v>0</v>
      </c>
    </row>
    <row r="158" spans="2:11" s="81" customFormat="1" x14ac:dyDescent="0.25">
      <c r="B158" s="123"/>
      <c r="C158" s="116"/>
      <c r="D158" s="73"/>
      <c r="E158" s="73"/>
      <c r="F158" s="44">
        <f>J158</f>
        <v>0</v>
      </c>
      <c r="G158" s="42">
        <v>1.9400000000000001E-2</v>
      </c>
      <c r="H158" s="29">
        <f>G158*F158</f>
        <v>0</v>
      </c>
      <c r="I158" s="22">
        <f t="shared" si="53"/>
        <v>0</v>
      </c>
      <c r="J158" s="28">
        <f t="shared" si="54"/>
        <v>0</v>
      </c>
      <c r="K158" s="24">
        <f t="shared" si="55"/>
        <v>0</v>
      </c>
    </row>
    <row r="159" spans="2:11" s="81" customFormat="1" ht="15.75" thickBot="1" x14ac:dyDescent="0.3">
      <c r="B159" s="123"/>
      <c r="C159" s="117"/>
      <c r="D159" s="73"/>
      <c r="E159" s="73"/>
      <c r="F159" s="44">
        <f>J159</f>
        <v>0</v>
      </c>
      <c r="G159" s="42">
        <v>1.9400000000000001E-2</v>
      </c>
      <c r="H159" s="29">
        <f>G159*F159</f>
        <v>0</v>
      </c>
      <c r="I159" s="22">
        <f t="shared" si="53"/>
        <v>0</v>
      </c>
      <c r="J159" s="28">
        <f t="shared" si="54"/>
        <v>0</v>
      </c>
      <c r="K159" s="24">
        <f t="shared" si="55"/>
        <v>0</v>
      </c>
    </row>
    <row r="160" spans="2:11" s="81" customFormat="1" ht="15.75" thickBot="1" x14ac:dyDescent="0.3">
      <c r="B160" s="123"/>
      <c r="C160" s="62"/>
      <c r="D160" s="21"/>
      <c r="E160" s="69" t="s">
        <v>45</v>
      </c>
      <c r="F160" s="47">
        <f>SUM(F145:F159)</f>
        <v>0</v>
      </c>
      <c r="G160" s="45" t="s">
        <v>37</v>
      </c>
      <c r="H160" s="46">
        <f>SUM(H145:H159)</f>
        <v>0</v>
      </c>
      <c r="I160" s="22"/>
      <c r="J160" s="22"/>
      <c r="K160" s="30">
        <f>SUM(K145:K159)</f>
        <v>0</v>
      </c>
    </row>
    <row r="161" spans="2:11" s="81" customFormat="1" x14ac:dyDescent="0.25">
      <c r="B161" s="124"/>
      <c r="C161" s="120" t="s">
        <v>39</v>
      </c>
      <c r="D161" s="120"/>
      <c r="E161" s="121"/>
      <c r="F161" s="57">
        <f>ROUNDDOWN(SUM(K145:K159),0)</f>
        <v>0</v>
      </c>
      <c r="G161" s="23" t="s">
        <v>37</v>
      </c>
      <c r="H161" s="56">
        <f>ROUNDDOWN(SUM(K145:K159),0)*G145</f>
        <v>0</v>
      </c>
    </row>
    <row r="162" spans="2:11" ht="15.75" thickBot="1" x14ac:dyDescent="0.3">
      <c r="B162" s="60"/>
      <c r="I162" s="137" t="str">
        <f>IF(I163&gt;=7.5,"VALOR MAXIMO","VALOR")</f>
        <v>VALOR</v>
      </c>
      <c r="J162" s="138"/>
    </row>
    <row r="163" spans="2:11" ht="19.5" thickBot="1" x14ac:dyDescent="0.35">
      <c r="F163" s="19"/>
      <c r="H163" s="72">
        <f>H75+H76+H92+H93+H109+H110+H126+H127</f>
        <v>0</v>
      </c>
      <c r="I163" s="139">
        <f>IF(H163&gt;=7.5,"7,5",H163)</f>
        <v>0</v>
      </c>
      <c r="J163" s="136"/>
    </row>
    <row r="164" spans="2:11" x14ac:dyDescent="0.25">
      <c r="F164" s="19"/>
      <c r="H164" s="19"/>
    </row>
    <row r="165" spans="2:11" ht="24" customHeight="1" x14ac:dyDescent="0.25">
      <c r="B165" s="181" t="s">
        <v>72</v>
      </c>
      <c r="C165" s="182"/>
      <c r="D165" s="13" t="s">
        <v>43</v>
      </c>
      <c r="F165" s="19"/>
      <c r="H165" s="19"/>
    </row>
    <row r="166" spans="2:11" x14ac:dyDescent="0.25">
      <c r="D166" s="42" t="s">
        <v>35</v>
      </c>
      <c r="E166" s="4" t="s">
        <v>36</v>
      </c>
      <c r="F166" s="42" t="s">
        <v>44</v>
      </c>
      <c r="G166" s="42" t="s">
        <v>4</v>
      </c>
      <c r="H166" s="42"/>
      <c r="I166" s="165" t="s">
        <v>41</v>
      </c>
      <c r="J166" s="162"/>
      <c r="K166" s="166"/>
    </row>
    <row r="167" spans="2:11" ht="21.6" customHeight="1" x14ac:dyDescent="0.25">
      <c r="B167" s="122" t="s">
        <v>50</v>
      </c>
      <c r="C167" s="115" t="s">
        <v>74</v>
      </c>
      <c r="D167" s="73"/>
      <c r="E167" s="73"/>
      <c r="F167" s="44">
        <f>J167</f>
        <v>0</v>
      </c>
      <c r="G167" s="42">
        <v>1.49E-2</v>
      </c>
      <c r="H167" s="29">
        <f>G167*F167</f>
        <v>0</v>
      </c>
      <c r="I167" s="22">
        <f>IF((E167-D167)=0,0, (E167+1-D167)/30)</f>
        <v>0</v>
      </c>
      <c r="J167" s="28">
        <f>INT(I167)</f>
        <v>0</v>
      </c>
      <c r="K167" s="24">
        <f>I167-J167</f>
        <v>0</v>
      </c>
    </row>
    <row r="168" spans="2:11" ht="21.6" customHeight="1" x14ac:dyDescent="0.25">
      <c r="B168" s="123"/>
      <c r="C168" s="116"/>
      <c r="D168" s="73"/>
      <c r="E168" s="73"/>
      <c r="F168" s="44">
        <f>J168</f>
        <v>0</v>
      </c>
      <c r="G168" s="42">
        <v>1.49E-2</v>
      </c>
      <c r="H168" s="29">
        <f>G168*F168</f>
        <v>0</v>
      </c>
      <c r="I168" s="22">
        <f t="shared" ref="I168:I231" si="58">IF((E168-D168)=0,0, (E168+1-D168)/30)</f>
        <v>0</v>
      </c>
      <c r="J168" s="28">
        <f>INT(I168)</f>
        <v>0</v>
      </c>
      <c r="K168" s="24">
        <f>I168-J168</f>
        <v>0</v>
      </c>
    </row>
    <row r="169" spans="2:11" ht="19.149999999999999" customHeight="1" x14ac:dyDescent="0.25">
      <c r="B169" s="123"/>
      <c r="C169" s="116"/>
      <c r="D169" s="73"/>
      <c r="E169" s="73"/>
      <c r="F169" s="44">
        <f>J169</f>
        <v>0</v>
      </c>
      <c r="G169" s="42">
        <v>1.49E-2</v>
      </c>
      <c r="H169" s="29">
        <f>G169*F169</f>
        <v>0</v>
      </c>
      <c r="I169" s="22">
        <f t="shared" si="58"/>
        <v>0</v>
      </c>
      <c r="J169" s="28">
        <f t="shared" ref="J169:J181" si="59">INT(I169)</f>
        <v>0</v>
      </c>
      <c r="K169" s="24">
        <f t="shared" ref="K169:K181" si="60">I169-J169</f>
        <v>0</v>
      </c>
    </row>
    <row r="170" spans="2:11" ht="19.149999999999999" customHeight="1" x14ac:dyDescent="0.25">
      <c r="B170" s="123"/>
      <c r="C170" s="116"/>
      <c r="D170" s="73"/>
      <c r="E170" s="73"/>
      <c r="F170" s="44">
        <f t="shared" ref="F170:F173" si="61">J170</f>
        <v>0</v>
      </c>
      <c r="G170" s="42">
        <v>1.49E-2</v>
      </c>
      <c r="H170" s="29">
        <f t="shared" ref="H170:H173" si="62">G170*F170</f>
        <v>0</v>
      </c>
      <c r="I170" s="22">
        <f t="shared" si="58"/>
        <v>0</v>
      </c>
      <c r="J170" s="28">
        <f t="shared" si="59"/>
        <v>0</v>
      </c>
      <c r="K170" s="24">
        <f t="shared" si="60"/>
        <v>0</v>
      </c>
    </row>
    <row r="171" spans="2:11" ht="19.149999999999999" customHeight="1" x14ac:dyDescent="0.25">
      <c r="B171" s="123"/>
      <c r="C171" s="116"/>
      <c r="D171" s="73"/>
      <c r="E171" s="73"/>
      <c r="F171" s="44">
        <f t="shared" si="61"/>
        <v>0</v>
      </c>
      <c r="G171" s="42">
        <v>1.49E-2</v>
      </c>
      <c r="H171" s="29">
        <f t="shared" si="62"/>
        <v>0</v>
      </c>
      <c r="I171" s="22">
        <f t="shared" si="58"/>
        <v>0</v>
      </c>
      <c r="J171" s="28">
        <f t="shared" si="59"/>
        <v>0</v>
      </c>
      <c r="K171" s="24">
        <f t="shared" si="60"/>
        <v>0</v>
      </c>
    </row>
    <row r="172" spans="2:11" ht="19.149999999999999" customHeight="1" x14ac:dyDescent="0.25">
      <c r="B172" s="123"/>
      <c r="C172" s="116"/>
      <c r="D172" s="73"/>
      <c r="E172" s="73"/>
      <c r="F172" s="44">
        <f t="shared" si="61"/>
        <v>0</v>
      </c>
      <c r="G172" s="42">
        <v>1.49E-2</v>
      </c>
      <c r="H172" s="29">
        <f t="shared" si="62"/>
        <v>0</v>
      </c>
      <c r="I172" s="22">
        <f t="shared" si="58"/>
        <v>0</v>
      </c>
      <c r="J172" s="28">
        <f t="shared" si="59"/>
        <v>0</v>
      </c>
      <c r="K172" s="24">
        <f t="shared" si="60"/>
        <v>0</v>
      </c>
    </row>
    <row r="173" spans="2:11" ht="19.149999999999999" customHeight="1" x14ac:dyDescent="0.25">
      <c r="B173" s="123"/>
      <c r="C173" s="116"/>
      <c r="D173" s="73"/>
      <c r="E173" s="73"/>
      <c r="F173" s="44">
        <f t="shared" si="61"/>
        <v>0</v>
      </c>
      <c r="G173" s="42">
        <v>1.49E-2</v>
      </c>
      <c r="H173" s="29">
        <f t="shared" si="62"/>
        <v>0</v>
      </c>
      <c r="I173" s="22">
        <f t="shared" si="58"/>
        <v>0</v>
      </c>
      <c r="J173" s="28">
        <f t="shared" ref="J173:J179" si="63">INT(I173)</f>
        <v>0</v>
      </c>
      <c r="K173" s="24">
        <f t="shared" ref="K173:K179" si="64">I173-J173</f>
        <v>0</v>
      </c>
    </row>
    <row r="174" spans="2:11" ht="19.149999999999999" customHeight="1" x14ac:dyDescent="0.25">
      <c r="B174" s="123"/>
      <c r="C174" s="116"/>
      <c r="D174" s="73"/>
      <c r="E174" s="73"/>
      <c r="F174" s="44">
        <f t="shared" ref="F174:F179" si="65">J174</f>
        <v>0</v>
      </c>
      <c r="G174" s="42">
        <v>1.49E-2</v>
      </c>
      <c r="H174" s="29">
        <f t="shared" ref="H174:H179" si="66">G174*F174</f>
        <v>0</v>
      </c>
      <c r="I174" s="22">
        <f t="shared" si="58"/>
        <v>0</v>
      </c>
      <c r="J174" s="28">
        <f t="shared" si="63"/>
        <v>0</v>
      </c>
      <c r="K174" s="24">
        <f t="shared" si="64"/>
        <v>0</v>
      </c>
    </row>
    <row r="175" spans="2:11" ht="19.149999999999999" customHeight="1" x14ac:dyDescent="0.25">
      <c r="B175" s="123"/>
      <c r="C175" s="116"/>
      <c r="D175" s="73"/>
      <c r="E175" s="73"/>
      <c r="F175" s="44">
        <f t="shared" si="65"/>
        <v>0</v>
      </c>
      <c r="G175" s="42">
        <v>1.49E-2</v>
      </c>
      <c r="H175" s="29">
        <f t="shared" si="66"/>
        <v>0</v>
      </c>
      <c r="I175" s="22">
        <f t="shared" si="58"/>
        <v>0</v>
      </c>
      <c r="J175" s="28">
        <f t="shared" si="63"/>
        <v>0</v>
      </c>
      <c r="K175" s="24">
        <f t="shared" si="64"/>
        <v>0</v>
      </c>
    </row>
    <row r="176" spans="2:11" x14ac:dyDescent="0.25">
      <c r="B176" s="123"/>
      <c r="C176" s="116"/>
      <c r="D176" s="73"/>
      <c r="E176" s="73"/>
      <c r="F176" s="44">
        <f t="shared" si="65"/>
        <v>0</v>
      </c>
      <c r="G176" s="42">
        <v>1.49E-2</v>
      </c>
      <c r="H176" s="29">
        <f t="shared" si="66"/>
        <v>0</v>
      </c>
      <c r="I176" s="22">
        <f t="shared" si="58"/>
        <v>0</v>
      </c>
      <c r="J176" s="28">
        <f t="shared" si="63"/>
        <v>0</v>
      </c>
      <c r="K176" s="24">
        <f t="shared" si="64"/>
        <v>0</v>
      </c>
    </row>
    <row r="177" spans="2:11" x14ac:dyDescent="0.25">
      <c r="B177" s="123"/>
      <c r="C177" s="116"/>
      <c r="D177" s="73"/>
      <c r="E177" s="73"/>
      <c r="F177" s="44">
        <f t="shared" si="65"/>
        <v>0</v>
      </c>
      <c r="G177" s="42">
        <v>1.49E-2</v>
      </c>
      <c r="H177" s="29">
        <f t="shared" si="66"/>
        <v>0</v>
      </c>
      <c r="I177" s="22">
        <f t="shared" si="58"/>
        <v>0</v>
      </c>
      <c r="J177" s="28">
        <f t="shared" si="63"/>
        <v>0</v>
      </c>
      <c r="K177" s="24">
        <f t="shared" si="64"/>
        <v>0</v>
      </c>
    </row>
    <row r="178" spans="2:11" x14ac:dyDescent="0.25">
      <c r="B178" s="123"/>
      <c r="C178" s="116"/>
      <c r="D178" s="73"/>
      <c r="E178" s="73"/>
      <c r="F178" s="44">
        <f t="shared" si="65"/>
        <v>0</v>
      </c>
      <c r="G178" s="42">
        <v>1.49E-2</v>
      </c>
      <c r="H178" s="29">
        <f t="shared" si="66"/>
        <v>0</v>
      </c>
      <c r="I178" s="22">
        <f t="shared" si="58"/>
        <v>0</v>
      </c>
      <c r="J178" s="28">
        <f t="shared" si="63"/>
        <v>0</v>
      </c>
      <c r="K178" s="24">
        <f t="shared" si="64"/>
        <v>0</v>
      </c>
    </row>
    <row r="179" spans="2:11" x14ac:dyDescent="0.25">
      <c r="B179" s="123"/>
      <c r="C179" s="116"/>
      <c r="D179" s="73"/>
      <c r="E179" s="73"/>
      <c r="F179" s="44">
        <f t="shared" si="65"/>
        <v>0</v>
      </c>
      <c r="G179" s="42">
        <v>1.49E-2</v>
      </c>
      <c r="H179" s="29">
        <f t="shared" si="66"/>
        <v>0</v>
      </c>
      <c r="I179" s="22">
        <f t="shared" si="58"/>
        <v>0</v>
      </c>
      <c r="J179" s="28">
        <f t="shared" si="63"/>
        <v>0</v>
      </c>
      <c r="K179" s="24">
        <f t="shared" si="64"/>
        <v>0</v>
      </c>
    </row>
    <row r="180" spans="2:11" x14ac:dyDescent="0.25">
      <c r="B180" s="123"/>
      <c r="C180" s="116"/>
      <c r="D180" s="73"/>
      <c r="E180" s="73"/>
      <c r="F180" s="44">
        <f>J180</f>
        <v>0</v>
      </c>
      <c r="G180" s="42">
        <v>1.49E-2</v>
      </c>
      <c r="H180" s="29">
        <f>G180*F180</f>
        <v>0</v>
      </c>
      <c r="I180" s="22">
        <f t="shared" si="58"/>
        <v>0</v>
      </c>
      <c r="J180" s="28">
        <f t="shared" si="59"/>
        <v>0</v>
      </c>
      <c r="K180" s="24">
        <f t="shared" si="60"/>
        <v>0</v>
      </c>
    </row>
    <row r="181" spans="2:11" ht="15.75" thickBot="1" x14ac:dyDescent="0.3">
      <c r="B181" s="123"/>
      <c r="C181" s="117"/>
      <c r="D181" s="73"/>
      <c r="E181" s="73"/>
      <c r="F181" s="44">
        <f>J181</f>
        <v>0</v>
      </c>
      <c r="G181" s="42">
        <v>1.49E-2</v>
      </c>
      <c r="H181" s="29">
        <f>G181*F181</f>
        <v>0</v>
      </c>
      <c r="I181" s="22">
        <f t="shared" si="58"/>
        <v>0</v>
      </c>
      <c r="J181" s="28">
        <f t="shared" si="59"/>
        <v>0</v>
      </c>
      <c r="K181" s="24">
        <f t="shared" si="60"/>
        <v>0</v>
      </c>
    </row>
    <row r="182" spans="2:11" ht="15.75" thickBot="1" x14ac:dyDescent="0.3">
      <c r="B182" s="123"/>
      <c r="C182" s="62"/>
      <c r="D182" s="21"/>
      <c r="E182" s="69" t="s">
        <v>45</v>
      </c>
      <c r="F182" s="47">
        <f>SUM(F167:F181)</f>
        <v>0</v>
      </c>
      <c r="G182" s="45" t="s">
        <v>37</v>
      </c>
      <c r="H182" s="46">
        <f>SUM(H167:H181)</f>
        <v>0</v>
      </c>
      <c r="I182" s="22"/>
      <c r="J182" s="22"/>
      <c r="K182" s="30">
        <f>SUM(K167:K181)</f>
        <v>0</v>
      </c>
    </row>
    <row r="183" spans="2:11" x14ac:dyDescent="0.25">
      <c r="B183" s="123"/>
      <c r="C183" s="120" t="s">
        <v>39</v>
      </c>
      <c r="D183" s="120"/>
      <c r="E183" s="121"/>
      <c r="F183" s="57">
        <f>ROUNDDOWN(SUM(K167:K181),0)</f>
        <v>0</v>
      </c>
      <c r="G183" s="23" t="s">
        <v>37</v>
      </c>
      <c r="H183" s="48">
        <f>ROUNDDOWN(SUM(K167:K181),0)*G167</f>
        <v>0</v>
      </c>
      <c r="I183" s="22"/>
    </row>
    <row r="184" spans="2:11" x14ac:dyDescent="0.25">
      <c r="B184" s="123"/>
      <c r="C184" s="115" t="s">
        <v>75</v>
      </c>
      <c r="D184" s="73"/>
      <c r="E184" s="73"/>
      <c r="F184" s="44">
        <f>J184</f>
        <v>0</v>
      </c>
      <c r="G184" s="42">
        <v>1.12E-2</v>
      </c>
      <c r="H184" s="29">
        <f>G184*F184</f>
        <v>0</v>
      </c>
      <c r="I184" s="22">
        <f t="shared" si="58"/>
        <v>0</v>
      </c>
      <c r="J184" s="28">
        <f>INT(I184)</f>
        <v>0</v>
      </c>
      <c r="K184" s="24">
        <f>I184-J184</f>
        <v>0</v>
      </c>
    </row>
    <row r="185" spans="2:11" x14ac:dyDescent="0.25">
      <c r="B185" s="123"/>
      <c r="C185" s="116"/>
      <c r="D185" s="73"/>
      <c r="E185" s="73"/>
      <c r="F185" s="44">
        <f>J185</f>
        <v>0</v>
      </c>
      <c r="G185" s="42">
        <v>1.12E-2</v>
      </c>
      <c r="H185" s="29">
        <f>G185*F185</f>
        <v>0</v>
      </c>
      <c r="I185" s="22">
        <f t="shared" si="58"/>
        <v>0</v>
      </c>
      <c r="J185" s="28">
        <f>INT(I185)</f>
        <v>0</v>
      </c>
      <c r="K185" s="24">
        <f>I185-J185</f>
        <v>0</v>
      </c>
    </row>
    <row r="186" spans="2:11" x14ac:dyDescent="0.25">
      <c r="B186" s="123"/>
      <c r="C186" s="116"/>
      <c r="D186" s="73"/>
      <c r="E186" s="73"/>
      <c r="F186" s="44">
        <f t="shared" ref="F186:F196" si="67">J186</f>
        <v>0</v>
      </c>
      <c r="G186" s="42">
        <v>1.12E-2</v>
      </c>
      <c r="H186" s="29">
        <f t="shared" ref="H186:H196" si="68">G186*F186</f>
        <v>0</v>
      </c>
      <c r="I186" s="22">
        <f t="shared" si="58"/>
        <v>0</v>
      </c>
      <c r="J186" s="28">
        <f t="shared" ref="J186:J198" si="69">INT(I186)</f>
        <v>0</v>
      </c>
      <c r="K186" s="24">
        <f t="shared" ref="K186:K198" si="70">I186-J186</f>
        <v>0</v>
      </c>
    </row>
    <row r="187" spans="2:11" x14ac:dyDescent="0.25">
      <c r="B187" s="123"/>
      <c r="C187" s="116"/>
      <c r="D187" s="73"/>
      <c r="E187" s="73"/>
      <c r="F187" s="44">
        <f t="shared" si="67"/>
        <v>0</v>
      </c>
      <c r="G187" s="42">
        <v>1.12E-2</v>
      </c>
      <c r="H187" s="29">
        <f t="shared" si="68"/>
        <v>0</v>
      </c>
      <c r="I187" s="22">
        <f t="shared" si="58"/>
        <v>0</v>
      </c>
      <c r="J187" s="28">
        <f t="shared" si="69"/>
        <v>0</v>
      </c>
      <c r="K187" s="24">
        <f t="shared" si="70"/>
        <v>0</v>
      </c>
    </row>
    <row r="188" spans="2:11" x14ac:dyDescent="0.25">
      <c r="B188" s="123"/>
      <c r="C188" s="116"/>
      <c r="D188" s="73"/>
      <c r="E188" s="73"/>
      <c r="F188" s="44">
        <f t="shared" si="67"/>
        <v>0</v>
      </c>
      <c r="G188" s="42">
        <v>1.12E-2</v>
      </c>
      <c r="H188" s="29">
        <f t="shared" si="68"/>
        <v>0</v>
      </c>
      <c r="I188" s="22">
        <f t="shared" si="58"/>
        <v>0</v>
      </c>
      <c r="J188" s="28">
        <f t="shared" si="69"/>
        <v>0</v>
      </c>
      <c r="K188" s="24">
        <f t="shared" si="70"/>
        <v>0</v>
      </c>
    </row>
    <row r="189" spans="2:11" x14ac:dyDescent="0.25">
      <c r="B189" s="123"/>
      <c r="C189" s="116"/>
      <c r="D189" s="73"/>
      <c r="E189" s="73"/>
      <c r="F189" s="44">
        <f t="shared" ref="F189:F195" si="71">J189</f>
        <v>0</v>
      </c>
      <c r="G189" s="42">
        <v>1.12E-2</v>
      </c>
      <c r="H189" s="29">
        <f t="shared" ref="H189:H195" si="72">G189*F189</f>
        <v>0</v>
      </c>
      <c r="I189" s="22">
        <f t="shared" si="58"/>
        <v>0</v>
      </c>
      <c r="J189" s="28">
        <f t="shared" si="69"/>
        <v>0</v>
      </c>
      <c r="K189" s="24">
        <f t="shared" ref="K189:K195" si="73">I189-J189</f>
        <v>0</v>
      </c>
    </row>
    <row r="190" spans="2:11" x14ac:dyDescent="0.25">
      <c r="B190" s="123"/>
      <c r="C190" s="116"/>
      <c r="D190" s="73"/>
      <c r="E190" s="73"/>
      <c r="F190" s="44">
        <f t="shared" si="71"/>
        <v>0</v>
      </c>
      <c r="G190" s="42">
        <v>1.12E-2</v>
      </c>
      <c r="H190" s="29">
        <f t="shared" si="72"/>
        <v>0</v>
      </c>
      <c r="I190" s="22">
        <f t="shared" si="58"/>
        <v>0</v>
      </c>
      <c r="J190" s="28">
        <f t="shared" si="69"/>
        <v>0</v>
      </c>
      <c r="K190" s="24">
        <f t="shared" si="73"/>
        <v>0</v>
      </c>
    </row>
    <row r="191" spans="2:11" x14ac:dyDescent="0.25">
      <c r="B191" s="123"/>
      <c r="C191" s="116"/>
      <c r="D191" s="73"/>
      <c r="E191" s="73"/>
      <c r="F191" s="44">
        <f t="shared" si="71"/>
        <v>0</v>
      </c>
      <c r="G191" s="42">
        <v>1.12E-2</v>
      </c>
      <c r="H191" s="29">
        <f t="shared" si="72"/>
        <v>0</v>
      </c>
      <c r="I191" s="22">
        <f t="shared" si="58"/>
        <v>0</v>
      </c>
      <c r="J191" s="28">
        <f t="shared" si="69"/>
        <v>0</v>
      </c>
      <c r="K191" s="24">
        <f t="shared" si="73"/>
        <v>0</v>
      </c>
    </row>
    <row r="192" spans="2:11" x14ac:dyDescent="0.25">
      <c r="B192" s="123"/>
      <c r="C192" s="116"/>
      <c r="D192" s="73"/>
      <c r="E192" s="73"/>
      <c r="F192" s="44">
        <f t="shared" si="71"/>
        <v>0</v>
      </c>
      <c r="G192" s="42">
        <v>1.12E-2</v>
      </c>
      <c r="H192" s="29">
        <f t="shared" si="72"/>
        <v>0</v>
      </c>
      <c r="I192" s="22">
        <f t="shared" si="58"/>
        <v>0</v>
      </c>
      <c r="J192" s="28">
        <f t="shared" si="69"/>
        <v>0</v>
      </c>
      <c r="K192" s="24">
        <f t="shared" si="73"/>
        <v>0</v>
      </c>
    </row>
    <row r="193" spans="2:11" x14ac:dyDescent="0.25">
      <c r="B193" s="123"/>
      <c r="C193" s="116"/>
      <c r="D193" s="73"/>
      <c r="E193" s="73"/>
      <c r="F193" s="44">
        <f t="shared" si="71"/>
        <v>0</v>
      </c>
      <c r="G193" s="42">
        <v>1.12E-2</v>
      </c>
      <c r="H193" s="29">
        <f t="shared" si="72"/>
        <v>0</v>
      </c>
      <c r="I193" s="22">
        <f t="shared" si="58"/>
        <v>0</v>
      </c>
      <c r="J193" s="28">
        <f t="shared" si="69"/>
        <v>0</v>
      </c>
      <c r="K193" s="24">
        <f t="shared" si="73"/>
        <v>0</v>
      </c>
    </row>
    <row r="194" spans="2:11" x14ac:dyDescent="0.25">
      <c r="B194" s="123"/>
      <c r="C194" s="116"/>
      <c r="D194" s="73"/>
      <c r="E194" s="73"/>
      <c r="F194" s="44">
        <f t="shared" si="71"/>
        <v>0</v>
      </c>
      <c r="G194" s="42">
        <v>1.12E-2</v>
      </c>
      <c r="H194" s="29">
        <f t="shared" si="72"/>
        <v>0</v>
      </c>
      <c r="I194" s="22">
        <f t="shared" si="58"/>
        <v>0</v>
      </c>
      <c r="J194" s="28">
        <f t="shared" si="69"/>
        <v>0</v>
      </c>
      <c r="K194" s="24">
        <f t="shared" si="73"/>
        <v>0</v>
      </c>
    </row>
    <row r="195" spans="2:11" x14ac:dyDescent="0.25">
      <c r="B195" s="123"/>
      <c r="C195" s="116"/>
      <c r="D195" s="73"/>
      <c r="E195" s="73"/>
      <c r="F195" s="44">
        <f t="shared" si="71"/>
        <v>0</v>
      </c>
      <c r="G195" s="42">
        <v>1.12E-2</v>
      </c>
      <c r="H195" s="29">
        <f t="shared" si="72"/>
        <v>0</v>
      </c>
      <c r="I195" s="22">
        <f t="shared" si="58"/>
        <v>0</v>
      </c>
      <c r="J195" s="28">
        <f t="shared" si="69"/>
        <v>0</v>
      </c>
      <c r="K195" s="24">
        <f t="shared" si="73"/>
        <v>0</v>
      </c>
    </row>
    <row r="196" spans="2:11" x14ac:dyDescent="0.25">
      <c r="B196" s="123"/>
      <c r="C196" s="116"/>
      <c r="D196" s="73"/>
      <c r="E196" s="73"/>
      <c r="F196" s="44">
        <f t="shared" si="67"/>
        <v>0</v>
      </c>
      <c r="G196" s="42">
        <v>1.12E-2</v>
      </c>
      <c r="H196" s="29">
        <f t="shared" si="68"/>
        <v>0</v>
      </c>
      <c r="I196" s="22">
        <f t="shared" si="58"/>
        <v>0</v>
      </c>
      <c r="J196" s="28">
        <f t="shared" si="69"/>
        <v>0</v>
      </c>
      <c r="K196" s="24">
        <f t="shared" si="70"/>
        <v>0</v>
      </c>
    </row>
    <row r="197" spans="2:11" x14ac:dyDescent="0.25">
      <c r="B197" s="123"/>
      <c r="C197" s="116"/>
      <c r="D197" s="73"/>
      <c r="E197" s="73"/>
      <c r="F197" s="44">
        <f>J197</f>
        <v>0</v>
      </c>
      <c r="G197" s="42">
        <v>1.12E-2</v>
      </c>
      <c r="H197" s="29">
        <f>G197*F197</f>
        <v>0</v>
      </c>
      <c r="I197" s="22">
        <f t="shared" si="58"/>
        <v>0</v>
      </c>
      <c r="J197" s="28">
        <f t="shared" si="69"/>
        <v>0</v>
      </c>
      <c r="K197" s="24">
        <f t="shared" si="70"/>
        <v>0</v>
      </c>
    </row>
    <row r="198" spans="2:11" ht="15.75" customHeight="1" thickBot="1" x14ac:dyDescent="0.3">
      <c r="B198" s="123"/>
      <c r="C198" s="117"/>
      <c r="D198" s="73"/>
      <c r="E198" s="73"/>
      <c r="F198" s="44">
        <f>J198</f>
        <v>0</v>
      </c>
      <c r="G198" s="42">
        <v>1.12E-2</v>
      </c>
      <c r="H198" s="29">
        <f>G198*F198</f>
        <v>0</v>
      </c>
      <c r="I198" s="22">
        <f t="shared" si="58"/>
        <v>0</v>
      </c>
      <c r="J198" s="28">
        <f t="shared" si="69"/>
        <v>0</v>
      </c>
      <c r="K198" s="24">
        <f t="shared" si="70"/>
        <v>0</v>
      </c>
    </row>
    <row r="199" spans="2:11" ht="13.5" customHeight="1" thickBot="1" x14ac:dyDescent="0.3">
      <c r="B199" s="123"/>
      <c r="C199" s="62"/>
      <c r="D199" s="21"/>
      <c r="E199" s="69" t="s">
        <v>45</v>
      </c>
      <c r="F199" s="47">
        <f>SUM(F184:F198)</f>
        <v>0</v>
      </c>
      <c r="G199" s="45" t="s">
        <v>37</v>
      </c>
      <c r="H199" s="46">
        <f>SUM(H184:H198)</f>
        <v>0</v>
      </c>
      <c r="I199" s="22"/>
      <c r="J199" s="22"/>
      <c r="K199" s="30">
        <f>SUM(K184:K198)</f>
        <v>0</v>
      </c>
    </row>
    <row r="200" spans="2:11" ht="16.149999999999999" customHeight="1" x14ac:dyDescent="0.25">
      <c r="B200" s="124"/>
      <c r="C200" s="120" t="s">
        <v>39</v>
      </c>
      <c r="D200" s="120"/>
      <c r="E200" s="121"/>
      <c r="F200" s="57">
        <f>ROUNDDOWN(SUM(K184:K198),0)</f>
        <v>0</v>
      </c>
      <c r="G200" s="23" t="s">
        <v>37</v>
      </c>
      <c r="H200" s="48">
        <f>ROUNDDOWN(SUM(K184:K198),0)*G184</f>
        <v>0</v>
      </c>
      <c r="I200" s="22"/>
    </row>
    <row r="201" spans="2:11" ht="16.899999999999999" customHeight="1" x14ac:dyDescent="0.25">
      <c r="B201" s="125" t="s">
        <v>51</v>
      </c>
      <c r="C201" s="115" t="s">
        <v>74</v>
      </c>
      <c r="D201" s="73"/>
      <c r="E201" s="73"/>
      <c r="F201" s="44">
        <f>J201</f>
        <v>0</v>
      </c>
      <c r="G201" s="42">
        <v>1.35E-2</v>
      </c>
      <c r="H201" s="29">
        <f>G201*F201</f>
        <v>0</v>
      </c>
      <c r="I201" s="22">
        <f t="shared" si="58"/>
        <v>0</v>
      </c>
      <c r="J201" s="28">
        <f>INT(I201)</f>
        <v>0</v>
      </c>
      <c r="K201" s="24">
        <f>I201-J201</f>
        <v>0</v>
      </c>
    </row>
    <row r="202" spans="2:11" ht="16.899999999999999" customHeight="1" x14ac:dyDescent="0.25">
      <c r="B202" s="126"/>
      <c r="C202" s="116"/>
      <c r="D202" s="73"/>
      <c r="E202" s="73"/>
      <c r="F202" s="44">
        <f>J202</f>
        <v>0</v>
      </c>
      <c r="G202" s="42">
        <v>1.35E-2</v>
      </c>
      <c r="H202" s="29">
        <f>G202*F202</f>
        <v>0</v>
      </c>
      <c r="I202" s="22">
        <f t="shared" si="58"/>
        <v>0</v>
      </c>
      <c r="J202" s="28">
        <f>INT(I202)</f>
        <v>0</v>
      </c>
      <c r="K202" s="24">
        <f>I202-J202</f>
        <v>0</v>
      </c>
    </row>
    <row r="203" spans="2:11" ht="16.899999999999999" customHeight="1" x14ac:dyDescent="0.25">
      <c r="B203" s="126"/>
      <c r="C203" s="116"/>
      <c r="D203" s="73"/>
      <c r="E203" s="73"/>
      <c r="F203" s="44">
        <f t="shared" ref="F203:F213" si="74">J203</f>
        <v>0</v>
      </c>
      <c r="G203" s="42">
        <v>1.35E-2</v>
      </c>
      <c r="H203" s="29">
        <f t="shared" ref="H203:H213" si="75">G203*F203</f>
        <v>0</v>
      </c>
      <c r="I203" s="22">
        <f t="shared" si="58"/>
        <v>0</v>
      </c>
      <c r="J203" s="28">
        <f t="shared" ref="J203:J215" si="76">INT(I203)</f>
        <v>0</v>
      </c>
      <c r="K203" s="24">
        <f t="shared" ref="K203:K215" si="77">I203-J203</f>
        <v>0</v>
      </c>
    </row>
    <row r="204" spans="2:11" ht="16.899999999999999" customHeight="1" x14ac:dyDescent="0.25">
      <c r="B204" s="126"/>
      <c r="C204" s="116"/>
      <c r="D204" s="73"/>
      <c r="E204" s="73"/>
      <c r="F204" s="44">
        <f t="shared" si="74"/>
        <v>0</v>
      </c>
      <c r="G204" s="42">
        <v>1.35E-2</v>
      </c>
      <c r="H204" s="29">
        <f t="shared" si="75"/>
        <v>0</v>
      </c>
      <c r="I204" s="22">
        <f t="shared" si="58"/>
        <v>0</v>
      </c>
      <c r="J204" s="28">
        <f t="shared" si="76"/>
        <v>0</v>
      </c>
      <c r="K204" s="24">
        <f t="shared" si="77"/>
        <v>0</v>
      </c>
    </row>
    <row r="205" spans="2:11" ht="14.45" customHeight="1" x14ac:dyDescent="0.25">
      <c r="B205" s="126"/>
      <c r="C205" s="116"/>
      <c r="D205" s="73"/>
      <c r="E205" s="73"/>
      <c r="F205" s="44">
        <f t="shared" si="74"/>
        <v>0</v>
      </c>
      <c r="G205" s="42">
        <v>1.35E-2</v>
      </c>
      <c r="H205" s="29">
        <f t="shared" si="75"/>
        <v>0</v>
      </c>
      <c r="I205" s="22">
        <f t="shared" si="58"/>
        <v>0</v>
      </c>
      <c r="J205" s="28">
        <f t="shared" si="76"/>
        <v>0</v>
      </c>
      <c r="K205" s="24">
        <f t="shared" si="77"/>
        <v>0</v>
      </c>
    </row>
    <row r="206" spans="2:11" ht="14.45" customHeight="1" x14ac:dyDescent="0.25">
      <c r="B206" s="126"/>
      <c r="C206" s="116"/>
      <c r="D206" s="73"/>
      <c r="E206" s="73"/>
      <c r="F206" s="44">
        <f t="shared" ref="F206:F212" si="78">J206</f>
        <v>0</v>
      </c>
      <c r="G206" s="42">
        <v>1.35E-2</v>
      </c>
      <c r="H206" s="29">
        <f t="shared" ref="H206:H212" si="79">G206*F206</f>
        <v>0</v>
      </c>
      <c r="I206" s="22">
        <f t="shared" si="58"/>
        <v>0</v>
      </c>
      <c r="J206" s="28">
        <f t="shared" si="76"/>
        <v>0</v>
      </c>
      <c r="K206" s="24">
        <f t="shared" ref="K206:K212" si="80">I206-J206</f>
        <v>0</v>
      </c>
    </row>
    <row r="207" spans="2:11" ht="14.45" customHeight="1" x14ac:dyDescent="0.25">
      <c r="B207" s="126"/>
      <c r="C207" s="116"/>
      <c r="D207" s="73"/>
      <c r="E207" s="73"/>
      <c r="F207" s="44">
        <f t="shared" si="78"/>
        <v>0</v>
      </c>
      <c r="G207" s="42">
        <v>1.35E-2</v>
      </c>
      <c r="H207" s="29">
        <f t="shared" si="79"/>
        <v>0</v>
      </c>
      <c r="I207" s="22">
        <f t="shared" si="58"/>
        <v>0</v>
      </c>
      <c r="J207" s="28">
        <f t="shared" si="76"/>
        <v>0</v>
      </c>
      <c r="K207" s="24">
        <f t="shared" si="80"/>
        <v>0</v>
      </c>
    </row>
    <row r="208" spans="2:11" ht="14.45" customHeight="1" x14ac:dyDescent="0.25">
      <c r="B208" s="126"/>
      <c r="C208" s="116"/>
      <c r="D208" s="73"/>
      <c r="E208" s="73"/>
      <c r="F208" s="44">
        <f t="shared" si="78"/>
        <v>0</v>
      </c>
      <c r="G208" s="42">
        <v>1.35E-2</v>
      </c>
      <c r="H208" s="29">
        <f t="shared" si="79"/>
        <v>0</v>
      </c>
      <c r="I208" s="22">
        <f t="shared" si="58"/>
        <v>0</v>
      </c>
      <c r="J208" s="28">
        <f t="shared" si="76"/>
        <v>0</v>
      </c>
      <c r="K208" s="24">
        <f t="shared" si="80"/>
        <v>0</v>
      </c>
    </row>
    <row r="209" spans="2:11" ht="14.45" customHeight="1" x14ac:dyDescent="0.25">
      <c r="B209" s="126"/>
      <c r="C209" s="116"/>
      <c r="D209" s="73"/>
      <c r="E209" s="73"/>
      <c r="F209" s="44">
        <f t="shared" si="78"/>
        <v>0</v>
      </c>
      <c r="G209" s="42">
        <v>1.35E-2</v>
      </c>
      <c r="H209" s="29">
        <f t="shared" si="79"/>
        <v>0</v>
      </c>
      <c r="I209" s="22">
        <f t="shared" si="58"/>
        <v>0</v>
      </c>
      <c r="J209" s="28">
        <f t="shared" si="76"/>
        <v>0</v>
      </c>
      <c r="K209" s="24">
        <f t="shared" si="80"/>
        <v>0</v>
      </c>
    </row>
    <row r="210" spans="2:11" ht="14.45" customHeight="1" x14ac:dyDescent="0.25">
      <c r="B210" s="126"/>
      <c r="C210" s="116"/>
      <c r="D210" s="73"/>
      <c r="E210" s="73"/>
      <c r="F210" s="44">
        <f t="shared" si="78"/>
        <v>0</v>
      </c>
      <c r="G210" s="42">
        <v>1.35E-2</v>
      </c>
      <c r="H210" s="29">
        <f t="shared" si="79"/>
        <v>0</v>
      </c>
      <c r="I210" s="22">
        <f t="shared" si="58"/>
        <v>0</v>
      </c>
      <c r="J210" s="28">
        <f t="shared" si="76"/>
        <v>0</v>
      </c>
      <c r="K210" s="24">
        <f t="shared" si="80"/>
        <v>0</v>
      </c>
    </row>
    <row r="211" spans="2:11" x14ac:dyDescent="0.25">
      <c r="B211" s="126"/>
      <c r="C211" s="116"/>
      <c r="D211" s="73"/>
      <c r="E211" s="73"/>
      <c r="F211" s="44">
        <f t="shared" si="78"/>
        <v>0</v>
      </c>
      <c r="G211" s="42">
        <v>1.35E-2</v>
      </c>
      <c r="H211" s="29">
        <f t="shared" si="79"/>
        <v>0</v>
      </c>
      <c r="I211" s="22">
        <f t="shared" si="58"/>
        <v>0</v>
      </c>
      <c r="J211" s="28">
        <f t="shared" si="76"/>
        <v>0</v>
      </c>
      <c r="K211" s="24">
        <f t="shared" si="80"/>
        <v>0</v>
      </c>
    </row>
    <row r="212" spans="2:11" x14ac:dyDescent="0.25">
      <c r="B212" s="126"/>
      <c r="C212" s="116"/>
      <c r="D212" s="73"/>
      <c r="E212" s="73"/>
      <c r="F212" s="44">
        <f t="shared" si="78"/>
        <v>0</v>
      </c>
      <c r="G212" s="42">
        <v>1.35E-2</v>
      </c>
      <c r="H212" s="29">
        <f t="shared" si="79"/>
        <v>0</v>
      </c>
      <c r="I212" s="22">
        <f t="shared" si="58"/>
        <v>0</v>
      </c>
      <c r="J212" s="28">
        <f t="shared" si="76"/>
        <v>0</v>
      </c>
      <c r="K212" s="24">
        <f t="shared" si="80"/>
        <v>0</v>
      </c>
    </row>
    <row r="213" spans="2:11" x14ac:dyDescent="0.25">
      <c r="B213" s="126"/>
      <c r="C213" s="116"/>
      <c r="D213" s="73"/>
      <c r="E213" s="73"/>
      <c r="F213" s="44">
        <f t="shared" si="74"/>
        <v>0</v>
      </c>
      <c r="G213" s="42">
        <v>1.35E-2</v>
      </c>
      <c r="H213" s="29">
        <f t="shared" si="75"/>
        <v>0</v>
      </c>
      <c r="I213" s="22">
        <f t="shared" si="58"/>
        <v>0</v>
      </c>
      <c r="J213" s="28">
        <f t="shared" si="76"/>
        <v>0</v>
      </c>
      <c r="K213" s="24">
        <f t="shared" si="77"/>
        <v>0</v>
      </c>
    </row>
    <row r="214" spans="2:11" ht="12.6" customHeight="1" x14ac:dyDescent="0.25">
      <c r="B214" s="126"/>
      <c r="C214" s="116"/>
      <c r="D214" s="73"/>
      <c r="E214" s="73"/>
      <c r="F214" s="44">
        <f>J214</f>
        <v>0</v>
      </c>
      <c r="G214" s="42">
        <v>1.35E-2</v>
      </c>
      <c r="H214" s="29">
        <f>G214*F214</f>
        <v>0</v>
      </c>
      <c r="I214" s="22">
        <f t="shared" si="58"/>
        <v>0</v>
      </c>
      <c r="J214" s="28">
        <f t="shared" si="76"/>
        <v>0</v>
      </c>
      <c r="K214" s="24">
        <f t="shared" si="77"/>
        <v>0</v>
      </c>
    </row>
    <row r="215" spans="2:11" ht="15.75" thickBot="1" x14ac:dyDescent="0.3">
      <c r="B215" s="126"/>
      <c r="C215" s="117"/>
      <c r="D215" s="73"/>
      <c r="E215" s="73"/>
      <c r="F215" s="44">
        <f>J215</f>
        <v>0</v>
      </c>
      <c r="G215" s="42">
        <v>1.35E-2</v>
      </c>
      <c r="H215" s="29">
        <f>G215*F215</f>
        <v>0</v>
      </c>
      <c r="I215" s="22">
        <f t="shared" si="58"/>
        <v>0</v>
      </c>
      <c r="J215" s="28">
        <f t="shared" si="76"/>
        <v>0</v>
      </c>
      <c r="K215" s="24">
        <f t="shared" si="77"/>
        <v>0</v>
      </c>
    </row>
    <row r="216" spans="2:11" ht="16.899999999999999" customHeight="1" thickBot="1" x14ac:dyDescent="0.3">
      <c r="B216" s="126"/>
      <c r="C216" s="5"/>
      <c r="D216" s="21"/>
      <c r="E216" s="69" t="s">
        <v>45</v>
      </c>
      <c r="F216" s="47">
        <f>SUM(F201:F215)</f>
        <v>0</v>
      </c>
      <c r="G216" s="45" t="s">
        <v>37</v>
      </c>
      <c r="H216" s="46">
        <f>SUM(H201:H215)</f>
        <v>0</v>
      </c>
      <c r="I216" s="22"/>
      <c r="J216" s="22"/>
      <c r="K216" s="30">
        <f>SUM(K201:K215)</f>
        <v>0</v>
      </c>
    </row>
    <row r="217" spans="2:11" x14ac:dyDescent="0.25">
      <c r="B217" s="126"/>
      <c r="C217" s="118" t="s">
        <v>39</v>
      </c>
      <c r="D217" s="118"/>
      <c r="E217" s="119"/>
      <c r="F217" s="57">
        <f>ROUNDDOWN(SUM(K201:K215),0)</f>
        <v>0</v>
      </c>
      <c r="G217" s="23" t="s">
        <v>37</v>
      </c>
      <c r="H217" s="48">
        <f>ROUNDDOWN(SUM(K201:K215),0)*G201</f>
        <v>0</v>
      </c>
      <c r="I217" s="22"/>
    </row>
    <row r="218" spans="2:11" x14ac:dyDescent="0.25">
      <c r="B218" s="126"/>
      <c r="C218" s="115" t="s">
        <v>75</v>
      </c>
      <c r="D218" s="73"/>
      <c r="E218" s="73"/>
      <c r="F218" s="44">
        <f>J218</f>
        <v>0</v>
      </c>
      <c r="G218" s="42">
        <v>1.04E-2</v>
      </c>
      <c r="H218" s="29">
        <f>G218*F218</f>
        <v>0</v>
      </c>
      <c r="I218" s="22">
        <f t="shared" si="58"/>
        <v>0</v>
      </c>
      <c r="J218" s="28">
        <f>INT(I218)</f>
        <v>0</v>
      </c>
      <c r="K218" s="24">
        <f>I218-J218</f>
        <v>0</v>
      </c>
    </row>
    <row r="219" spans="2:11" x14ac:dyDescent="0.25">
      <c r="B219" s="126"/>
      <c r="C219" s="116"/>
      <c r="D219" s="73"/>
      <c r="E219" s="73"/>
      <c r="F219" s="44">
        <f>J219</f>
        <v>0</v>
      </c>
      <c r="G219" s="42">
        <v>1.04E-2</v>
      </c>
      <c r="H219" s="29">
        <f>G219*F219</f>
        <v>0</v>
      </c>
      <c r="I219" s="22">
        <f t="shared" si="58"/>
        <v>0</v>
      </c>
      <c r="J219" s="28">
        <f>INT(I219)</f>
        <v>0</v>
      </c>
      <c r="K219" s="24">
        <f>I219-J219</f>
        <v>0</v>
      </c>
    </row>
    <row r="220" spans="2:11" x14ac:dyDescent="0.25">
      <c r="B220" s="126"/>
      <c r="C220" s="116"/>
      <c r="D220" s="73"/>
      <c r="E220" s="73"/>
      <c r="F220" s="44">
        <f>J220</f>
        <v>0</v>
      </c>
      <c r="G220" s="42">
        <v>1.04E-2</v>
      </c>
      <c r="H220" s="29">
        <f>G220*F220</f>
        <v>0</v>
      </c>
      <c r="I220" s="22">
        <f t="shared" si="58"/>
        <v>0</v>
      </c>
      <c r="J220" s="28">
        <f t="shared" ref="J220:J232" si="81">INT(I220)</f>
        <v>0</v>
      </c>
      <c r="K220" s="24">
        <f t="shared" ref="K220:K232" si="82">I220-J220</f>
        <v>0</v>
      </c>
    </row>
    <row r="221" spans="2:11" x14ac:dyDescent="0.25">
      <c r="B221" s="126"/>
      <c r="C221" s="116"/>
      <c r="D221" s="73"/>
      <c r="E221" s="73"/>
      <c r="F221" s="44">
        <f t="shared" ref="F221:F229" si="83">J221</f>
        <v>0</v>
      </c>
      <c r="G221" s="42">
        <v>1.04E-2</v>
      </c>
      <c r="H221" s="29">
        <f t="shared" ref="H221:H229" si="84">G221*F221</f>
        <v>0</v>
      </c>
      <c r="I221" s="22">
        <f t="shared" si="58"/>
        <v>0</v>
      </c>
      <c r="J221" s="28">
        <f t="shared" si="81"/>
        <v>0</v>
      </c>
      <c r="K221" s="24">
        <f t="shared" si="82"/>
        <v>0</v>
      </c>
    </row>
    <row r="222" spans="2:11" x14ac:dyDescent="0.25">
      <c r="B222" s="126"/>
      <c r="C222" s="116"/>
      <c r="D222" s="73"/>
      <c r="E222" s="73"/>
      <c r="F222" s="44">
        <f t="shared" si="83"/>
        <v>0</v>
      </c>
      <c r="G222" s="42">
        <v>1.04E-2</v>
      </c>
      <c r="H222" s="29">
        <f t="shared" si="84"/>
        <v>0</v>
      </c>
      <c r="I222" s="22">
        <f t="shared" si="58"/>
        <v>0</v>
      </c>
      <c r="J222" s="28">
        <f t="shared" si="81"/>
        <v>0</v>
      </c>
      <c r="K222" s="24">
        <f t="shared" si="82"/>
        <v>0</v>
      </c>
    </row>
    <row r="223" spans="2:11" x14ac:dyDescent="0.25">
      <c r="B223" s="126"/>
      <c r="C223" s="116"/>
      <c r="D223" s="73"/>
      <c r="E223" s="73"/>
      <c r="F223" s="44">
        <f t="shared" si="83"/>
        <v>0</v>
      </c>
      <c r="G223" s="42">
        <v>1.04E-2</v>
      </c>
      <c r="H223" s="29">
        <f t="shared" si="84"/>
        <v>0</v>
      </c>
      <c r="I223" s="22">
        <f t="shared" si="58"/>
        <v>0</v>
      </c>
      <c r="J223" s="28">
        <f t="shared" ref="J223:J229" si="85">INT(I223)</f>
        <v>0</v>
      </c>
      <c r="K223" s="24">
        <f t="shared" ref="K223:K229" si="86">I223-J223</f>
        <v>0</v>
      </c>
    </row>
    <row r="224" spans="2:11" x14ac:dyDescent="0.25">
      <c r="B224" s="126"/>
      <c r="C224" s="116"/>
      <c r="D224" s="73"/>
      <c r="E224" s="73"/>
      <c r="F224" s="44">
        <f t="shared" si="83"/>
        <v>0</v>
      </c>
      <c r="G224" s="42">
        <v>1.04E-2</v>
      </c>
      <c r="H224" s="29">
        <f t="shared" si="84"/>
        <v>0</v>
      </c>
      <c r="I224" s="22">
        <f t="shared" si="58"/>
        <v>0</v>
      </c>
      <c r="J224" s="28">
        <f t="shared" si="85"/>
        <v>0</v>
      </c>
      <c r="K224" s="24">
        <f t="shared" si="86"/>
        <v>0</v>
      </c>
    </row>
    <row r="225" spans="2:11" x14ac:dyDescent="0.25">
      <c r="B225" s="126"/>
      <c r="C225" s="116"/>
      <c r="D225" s="73"/>
      <c r="E225" s="73"/>
      <c r="F225" s="44">
        <f t="shared" si="83"/>
        <v>0</v>
      </c>
      <c r="G225" s="42">
        <v>1.04E-2</v>
      </c>
      <c r="H225" s="29">
        <f t="shared" si="84"/>
        <v>0</v>
      </c>
      <c r="I225" s="22">
        <f t="shared" si="58"/>
        <v>0</v>
      </c>
      <c r="J225" s="28">
        <f t="shared" si="85"/>
        <v>0</v>
      </c>
      <c r="K225" s="24">
        <f t="shared" si="86"/>
        <v>0</v>
      </c>
    </row>
    <row r="226" spans="2:11" x14ac:dyDescent="0.25">
      <c r="B226" s="126"/>
      <c r="C226" s="116"/>
      <c r="D226" s="73"/>
      <c r="E226" s="73"/>
      <c r="F226" s="44">
        <f t="shared" si="83"/>
        <v>0</v>
      </c>
      <c r="G226" s="42">
        <v>1.04E-2</v>
      </c>
      <c r="H226" s="29">
        <f t="shared" si="84"/>
        <v>0</v>
      </c>
      <c r="I226" s="22">
        <f t="shared" si="58"/>
        <v>0</v>
      </c>
      <c r="J226" s="28">
        <f t="shared" si="85"/>
        <v>0</v>
      </c>
      <c r="K226" s="24">
        <f t="shared" si="86"/>
        <v>0</v>
      </c>
    </row>
    <row r="227" spans="2:11" x14ac:dyDescent="0.25">
      <c r="B227" s="126"/>
      <c r="C227" s="116"/>
      <c r="D227" s="73"/>
      <c r="E227" s="73"/>
      <c r="F227" s="44">
        <f t="shared" si="83"/>
        <v>0</v>
      </c>
      <c r="G227" s="42">
        <v>1.04E-2</v>
      </c>
      <c r="H227" s="29">
        <f t="shared" si="84"/>
        <v>0</v>
      </c>
      <c r="I227" s="22">
        <f t="shared" si="58"/>
        <v>0</v>
      </c>
      <c r="J227" s="28">
        <f t="shared" si="85"/>
        <v>0</v>
      </c>
      <c r="K227" s="24">
        <f t="shared" si="86"/>
        <v>0</v>
      </c>
    </row>
    <row r="228" spans="2:11" x14ac:dyDescent="0.25">
      <c r="B228" s="126"/>
      <c r="C228" s="116"/>
      <c r="D228" s="73"/>
      <c r="E228" s="73"/>
      <c r="F228" s="44">
        <f t="shared" si="83"/>
        <v>0</v>
      </c>
      <c r="G228" s="42">
        <v>1.04E-2</v>
      </c>
      <c r="H228" s="29">
        <f t="shared" si="84"/>
        <v>0</v>
      </c>
      <c r="I228" s="22">
        <f t="shared" si="58"/>
        <v>0</v>
      </c>
      <c r="J228" s="28">
        <f t="shared" si="85"/>
        <v>0</v>
      </c>
      <c r="K228" s="24">
        <f t="shared" si="86"/>
        <v>0</v>
      </c>
    </row>
    <row r="229" spans="2:11" x14ac:dyDescent="0.25">
      <c r="B229" s="126"/>
      <c r="C229" s="116"/>
      <c r="D229" s="73"/>
      <c r="E229" s="73"/>
      <c r="F229" s="44">
        <f t="shared" si="83"/>
        <v>0</v>
      </c>
      <c r="G229" s="42">
        <v>1.04E-2</v>
      </c>
      <c r="H229" s="29">
        <f t="shared" si="84"/>
        <v>0</v>
      </c>
      <c r="I229" s="22">
        <f t="shared" si="58"/>
        <v>0</v>
      </c>
      <c r="J229" s="28">
        <f t="shared" si="85"/>
        <v>0</v>
      </c>
      <c r="K229" s="24">
        <f t="shared" si="86"/>
        <v>0</v>
      </c>
    </row>
    <row r="230" spans="2:11" x14ac:dyDescent="0.25">
      <c r="B230" s="126"/>
      <c r="C230" s="116"/>
      <c r="D230" s="73"/>
      <c r="E230" s="73"/>
      <c r="F230" s="44">
        <f t="shared" ref="F230" si="87">J230</f>
        <v>0</v>
      </c>
      <c r="G230" s="42">
        <v>1.04E-2</v>
      </c>
      <c r="H230" s="29">
        <f t="shared" ref="H230" si="88">G230*F230</f>
        <v>0</v>
      </c>
      <c r="I230" s="22">
        <f t="shared" si="58"/>
        <v>0</v>
      </c>
      <c r="J230" s="28">
        <f t="shared" si="81"/>
        <v>0</v>
      </c>
      <c r="K230" s="24">
        <f t="shared" si="82"/>
        <v>0</v>
      </c>
    </row>
    <row r="231" spans="2:11" x14ac:dyDescent="0.25">
      <c r="B231" s="126"/>
      <c r="C231" s="116"/>
      <c r="D231" s="73"/>
      <c r="E231" s="73"/>
      <c r="F231" s="44">
        <f>J231</f>
        <v>0</v>
      </c>
      <c r="G231" s="42">
        <v>1.04E-2</v>
      </c>
      <c r="H231" s="29">
        <f>G231*F231</f>
        <v>0</v>
      </c>
      <c r="I231" s="22">
        <f t="shared" si="58"/>
        <v>0</v>
      </c>
      <c r="J231" s="28">
        <f t="shared" si="81"/>
        <v>0</v>
      </c>
      <c r="K231" s="24">
        <f t="shared" si="82"/>
        <v>0</v>
      </c>
    </row>
    <row r="232" spans="2:11" ht="15.75" thickBot="1" x14ac:dyDescent="0.3">
      <c r="B232" s="126"/>
      <c r="C232" s="117"/>
      <c r="D232" s="73"/>
      <c r="E232" s="73"/>
      <c r="F232" s="44">
        <f>J232</f>
        <v>0</v>
      </c>
      <c r="G232" s="42">
        <v>1.04E-2</v>
      </c>
      <c r="H232" s="29">
        <f>G232*F232</f>
        <v>0</v>
      </c>
      <c r="I232" s="22">
        <f t="shared" ref="I232" si="89">IF((E232-D232)=0,0, (E232+1-D232)/30)</f>
        <v>0</v>
      </c>
      <c r="J232" s="28">
        <f t="shared" si="81"/>
        <v>0</v>
      </c>
      <c r="K232" s="24">
        <f t="shared" si="82"/>
        <v>0</v>
      </c>
    </row>
    <row r="233" spans="2:11" ht="15.75" thickBot="1" x14ac:dyDescent="0.3">
      <c r="B233" s="126"/>
      <c r="C233" s="62"/>
      <c r="D233" s="21"/>
      <c r="E233" s="69" t="s">
        <v>45</v>
      </c>
      <c r="F233" s="47">
        <f>SUM(F218:F232)</f>
        <v>0</v>
      </c>
      <c r="G233" s="45" t="s">
        <v>37</v>
      </c>
      <c r="H233" s="46">
        <f>SUM(H218:H232)</f>
        <v>0</v>
      </c>
      <c r="I233" s="22"/>
      <c r="J233" s="22"/>
      <c r="K233" s="30">
        <f>SUM(K218:K232)</f>
        <v>0</v>
      </c>
    </row>
    <row r="234" spans="2:11" x14ac:dyDescent="0.25">
      <c r="B234" s="127"/>
      <c r="C234" s="120" t="s">
        <v>39</v>
      </c>
      <c r="D234" s="120"/>
      <c r="E234" s="121"/>
      <c r="F234" s="57">
        <f>ROUNDDOWN(SUM(K218:K232),0)</f>
        <v>0</v>
      </c>
      <c r="G234" s="23" t="s">
        <v>37</v>
      </c>
      <c r="H234" s="56">
        <f>ROUNDDOWN(SUM(K218:K232),0)*G218</f>
        <v>0</v>
      </c>
    </row>
    <row r="235" spans="2:11" ht="15.75" thickBot="1" x14ac:dyDescent="0.3">
      <c r="B235" s="60"/>
      <c r="I235" s="137" t="str">
        <f>IF(I236&gt;=3.75,"VALOR MAXIMO","VALOR")</f>
        <v>VALOR</v>
      </c>
      <c r="J235" s="138"/>
    </row>
    <row r="236" spans="2:11" ht="19.5" thickBot="1" x14ac:dyDescent="0.35">
      <c r="F236" s="19"/>
      <c r="H236" s="72">
        <f>H182+H183+H199+H200+H216+H217+H233+H234</f>
        <v>0</v>
      </c>
      <c r="I236" s="139">
        <f>IF(H236&gt;=3.75,"3,75",H236)</f>
        <v>0</v>
      </c>
      <c r="J236" s="136"/>
    </row>
    <row r="237" spans="2:11" x14ac:dyDescent="0.25">
      <c r="F237" s="19"/>
      <c r="I237" s="19"/>
    </row>
    <row r="238" spans="2:11" x14ac:dyDescent="0.25">
      <c r="F238" s="19"/>
    </row>
    <row r="239" spans="2:11" ht="15.75" thickBot="1" x14ac:dyDescent="0.3">
      <c r="I239" s="133" t="str">
        <f>IF(I240&gt;=9,"VALOR MAXIMO","VALOR")</f>
        <v>VALOR</v>
      </c>
      <c r="J239" s="134"/>
    </row>
    <row r="240" spans="2:11" ht="19.5" thickBot="1" x14ac:dyDescent="0.35">
      <c r="B240" s="53" t="s">
        <v>14</v>
      </c>
      <c r="F240" s="54" t="s">
        <v>34</v>
      </c>
      <c r="G240" s="55"/>
      <c r="H240" s="61">
        <f>G245+G253+G263+F267</f>
        <v>0</v>
      </c>
      <c r="I240" s="135">
        <f>IF(H240&gt;=9,"9",H240)</f>
        <v>0</v>
      </c>
      <c r="J240" s="136"/>
    </row>
    <row r="242" spans="2:8" x14ac:dyDescent="0.25">
      <c r="B242" s="19"/>
      <c r="C242" s="42"/>
      <c r="D242" s="42" t="s">
        <v>46</v>
      </c>
      <c r="E242" s="42" t="s">
        <v>16</v>
      </c>
      <c r="F242" s="42" t="s">
        <v>5</v>
      </c>
    </row>
    <row r="243" spans="2:8" ht="54" customHeight="1" x14ac:dyDescent="0.25">
      <c r="B243" s="70" t="s">
        <v>15</v>
      </c>
      <c r="C243" s="97" t="s">
        <v>60</v>
      </c>
      <c r="D243" s="76"/>
      <c r="E243" s="29">
        <v>2.3599999999999999E-2</v>
      </c>
      <c r="F243" s="42">
        <f>D243*E243</f>
        <v>0</v>
      </c>
    </row>
    <row r="244" spans="2:8" ht="61.5" thickBot="1" x14ac:dyDescent="0.3">
      <c r="B244" s="31"/>
      <c r="C244" s="97" t="s">
        <v>61</v>
      </c>
      <c r="D244" s="76"/>
      <c r="E244" s="29">
        <v>1.18E-2</v>
      </c>
      <c r="F244" s="62">
        <f>D244*E244</f>
        <v>0</v>
      </c>
      <c r="G244" s="133" t="str">
        <f>IF(G245&gt;=4.95,"VALOR MAXIMO","VALOR")</f>
        <v>VALOR</v>
      </c>
      <c r="H244" s="134"/>
    </row>
    <row r="245" spans="2:8" ht="19.5" thickBot="1" x14ac:dyDescent="0.35">
      <c r="B245" s="8"/>
      <c r="C245" s="7"/>
      <c r="F245" s="65">
        <f>F243+F244</f>
        <v>0</v>
      </c>
      <c r="G245" s="135">
        <f>IF(F245&gt;=4.95,"4,95",F245)</f>
        <v>0</v>
      </c>
      <c r="H245" s="136"/>
    </row>
    <row r="246" spans="2:8" x14ac:dyDescent="0.25">
      <c r="B246" s="8"/>
      <c r="C246" s="7"/>
    </row>
    <row r="247" spans="2:8" x14ac:dyDescent="0.25">
      <c r="B247" s="14" t="s">
        <v>11</v>
      </c>
      <c r="C247" s="2" t="s">
        <v>17</v>
      </c>
      <c r="D247" s="15">
        <v>0.27</v>
      </c>
    </row>
    <row r="248" spans="2:8" x14ac:dyDescent="0.25">
      <c r="C248" s="2" t="s">
        <v>18</v>
      </c>
      <c r="D248" s="15">
        <v>0.54</v>
      </c>
    </row>
    <row r="249" spans="2:8" s="81" customFormat="1" x14ac:dyDescent="0.25">
      <c r="C249" s="2" t="s">
        <v>19</v>
      </c>
      <c r="D249" s="15">
        <v>0.81</v>
      </c>
    </row>
    <row r="250" spans="2:8" s="81" customFormat="1" x14ac:dyDescent="0.25">
      <c r="C250" s="2" t="s">
        <v>20</v>
      </c>
      <c r="D250" s="15">
        <v>1.08</v>
      </c>
    </row>
    <row r="251" spans="2:8" x14ac:dyDescent="0.25">
      <c r="C251" s="2" t="s">
        <v>21</v>
      </c>
      <c r="D251" s="15">
        <v>1.35</v>
      </c>
    </row>
    <row r="252" spans="2:8" ht="15.75" thickBot="1" x14ac:dyDescent="0.3">
      <c r="C252" s="2" t="s">
        <v>22</v>
      </c>
      <c r="D252" s="15">
        <v>1.62</v>
      </c>
      <c r="G252" s="133" t="str">
        <f>IF(G253&gt;=1.62,"VALOR MAXIMO","VALOR")</f>
        <v>VALOR</v>
      </c>
      <c r="H252" s="134"/>
    </row>
    <row r="253" spans="2:8" ht="19.5" thickBot="1" x14ac:dyDescent="0.35">
      <c r="C253" s="173" t="s">
        <v>42</v>
      </c>
      <c r="D253" s="174"/>
      <c r="E253" s="174"/>
      <c r="F253" s="77"/>
      <c r="G253" s="135">
        <f>IF(F253&gt;=1.62,"1,62",F253)</f>
        <v>0</v>
      </c>
      <c r="H253" s="136"/>
    </row>
    <row r="256" spans="2:8" x14ac:dyDescent="0.25">
      <c r="B256" s="179" t="s">
        <v>33</v>
      </c>
      <c r="C256" s="180"/>
      <c r="E256" s="42" t="s">
        <v>26</v>
      </c>
      <c r="F256" s="42" t="s">
        <v>32</v>
      </c>
    </row>
    <row r="257" spans="1:9" x14ac:dyDescent="0.25">
      <c r="B257" s="2" t="s">
        <v>17</v>
      </c>
      <c r="C257" s="15">
        <v>0.27</v>
      </c>
      <c r="E257" s="42" t="s">
        <v>27</v>
      </c>
      <c r="F257" s="76"/>
    </row>
    <row r="258" spans="1:9" x14ac:dyDescent="0.25">
      <c r="B258" s="2" t="s">
        <v>18</v>
      </c>
      <c r="C258" s="15">
        <v>0.54</v>
      </c>
      <c r="E258" s="42" t="s">
        <v>28</v>
      </c>
      <c r="F258" s="76"/>
    </row>
    <row r="259" spans="1:9" x14ac:dyDescent="0.25">
      <c r="B259" s="2" t="s">
        <v>19</v>
      </c>
      <c r="C259" s="15">
        <v>0.81</v>
      </c>
      <c r="E259" s="42" t="s">
        <v>29</v>
      </c>
      <c r="F259" s="76"/>
    </row>
    <row r="260" spans="1:9" x14ac:dyDescent="0.25">
      <c r="B260" s="2" t="s">
        <v>20</v>
      </c>
      <c r="C260" s="15">
        <v>1.08</v>
      </c>
      <c r="E260" s="42" t="s">
        <v>30</v>
      </c>
      <c r="F260" s="76"/>
    </row>
    <row r="261" spans="1:9" x14ac:dyDescent="0.25">
      <c r="B261" s="2" t="s">
        <v>21</v>
      </c>
      <c r="C261" s="15">
        <v>1.35</v>
      </c>
      <c r="E261" s="42" t="s">
        <v>31</v>
      </c>
      <c r="F261" s="76"/>
    </row>
    <row r="262" spans="1:9" ht="15.75" thickBot="1" x14ac:dyDescent="0.3">
      <c r="B262" s="2" t="s">
        <v>22</v>
      </c>
      <c r="C262" s="15">
        <v>1.62</v>
      </c>
      <c r="G262" s="133" t="str">
        <f>IF(G263&gt;=1.62,"VALOR MAXIMO","VALOR")</f>
        <v>VALOR</v>
      </c>
      <c r="H262" s="134"/>
    </row>
    <row r="263" spans="1:9" ht="19.5" thickBot="1" x14ac:dyDescent="0.35">
      <c r="E263" s="66" t="s">
        <v>5</v>
      </c>
      <c r="F263" s="71">
        <f>SUM(F257:F261)</f>
        <v>0</v>
      </c>
      <c r="G263" s="135">
        <f>IF(F263&gt;=1.62,"1,62",F263)</f>
        <v>0</v>
      </c>
      <c r="H263" s="136"/>
    </row>
    <row r="265" spans="1:9" x14ac:dyDescent="0.25">
      <c r="A265" s="81"/>
      <c r="B265" s="81"/>
      <c r="C265" s="81"/>
      <c r="D265" s="81"/>
      <c r="E265" s="81"/>
      <c r="F265" s="81"/>
      <c r="G265" s="81"/>
      <c r="H265" s="81"/>
      <c r="I265" s="81"/>
    </row>
    <row r="266" spans="1:9" ht="45.75" thickBot="1" x14ac:dyDescent="0.3">
      <c r="A266" s="81"/>
      <c r="B266" s="102" t="s">
        <v>62</v>
      </c>
      <c r="C266" s="103">
        <v>0.81</v>
      </c>
      <c r="E266" s="67" t="s">
        <v>66</v>
      </c>
      <c r="F266" s="133" t="str">
        <f>IF(F267&gt;=0.81,"VALOR MAXIMO","VALOR")</f>
        <v>VALOR</v>
      </c>
      <c r="G266" s="134"/>
      <c r="H266" s="81"/>
      <c r="I266" s="81"/>
    </row>
    <row r="267" spans="1:9" ht="46.5" thickBot="1" x14ac:dyDescent="0.35">
      <c r="A267" s="81"/>
      <c r="B267" s="4" t="s">
        <v>64</v>
      </c>
      <c r="C267" s="15">
        <v>0.27</v>
      </c>
      <c r="E267" s="76"/>
      <c r="F267" s="139">
        <f>IF(E267&gt;=0.81,"0,81",E267)</f>
        <v>0</v>
      </c>
      <c r="G267" s="136"/>
      <c r="H267" s="81"/>
      <c r="I267" s="81"/>
    </row>
    <row r="268" spans="1:9" s="81" customFormat="1" ht="30.75" x14ac:dyDescent="0.3">
      <c r="B268" s="100" t="s">
        <v>63</v>
      </c>
      <c r="C268" s="101">
        <v>0.54</v>
      </c>
      <c r="F268" s="96"/>
      <c r="G268" s="96"/>
    </row>
    <row r="269" spans="1:9" s="81" customFormat="1" ht="45.75" x14ac:dyDescent="0.3">
      <c r="B269" s="100" t="s">
        <v>65</v>
      </c>
      <c r="C269" s="101">
        <v>0.81</v>
      </c>
      <c r="F269" s="96"/>
      <c r="G269" s="96"/>
    </row>
    <row r="270" spans="1:9" s="81" customFormat="1" ht="18.75" x14ac:dyDescent="0.3">
      <c r="F270" s="96"/>
      <c r="G270" s="96"/>
    </row>
    <row r="271" spans="1:9" ht="19.5" thickBot="1" x14ac:dyDescent="0.35">
      <c r="A271" s="81"/>
      <c r="B271" s="91"/>
      <c r="C271" s="92"/>
      <c r="D271" s="172"/>
      <c r="E271" s="172"/>
      <c r="F271" s="81"/>
      <c r="G271" s="81"/>
      <c r="H271" s="81"/>
      <c r="I271" s="81"/>
    </row>
    <row r="272" spans="1:9" ht="15.75" thickBot="1" x14ac:dyDescent="0.3">
      <c r="A272" s="81"/>
      <c r="B272" s="94" t="s">
        <v>58</v>
      </c>
      <c r="C272" s="95" t="s">
        <v>56</v>
      </c>
      <c r="D272" s="170" t="str">
        <f>IF(D273&gt;=3,"VALOR MAXIMO","VALOR")</f>
        <v>VALOR</v>
      </c>
      <c r="E272" s="171"/>
      <c r="F272" s="81"/>
      <c r="G272" s="81"/>
      <c r="H272" s="81"/>
      <c r="I272" s="81"/>
    </row>
    <row r="273" spans="1:9" ht="19.5" thickBot="1" x14ac:dyDescent="0.35">
      <c r="A273" s="81"/>
      <c r="B273" s="94" t="s">
        <v>57</v>
      </c>
      <c r="C273" s="93"/>
      <c r="D273" s="135">
        <f>IF(C273&gt;=3,"3",C273)</f>
        <v>0</v>
      </c>
      <c r="E273" s="136"/>
      <c r="F273" s="81"/>
      <c r="G273" s="81"/>
      <c r="H273" s="81"/>
      <c r="I273" s="81"/>
    </row>
    <row r="274" spans="1:9" x14ac:dyDescent="0.25">
      <c r="A274" s="81"/>
      <c r="B274" s="81"/>
      <c r="C274" s="81"/>
      <c r="D274" s="81"/>
      <c r="E274" s="81"/>
      <c r="F274" s="81"/>
      <c r="G274" s="81"/>
      <c r="H274" s="81"/>
      <c r="I274" s="81"/>
    </row>
    <row r="275" spans="1:9" x14ac:dyDescent="0.25">
      <c r="A275" s="81"/>
      <c r="B275" s="81"/>
      <c r="C275" s="81"/>
      <c r="D275" s="81"/>
      <c r="E275" s="81"/>
      <c r="F275" s="81"/>
      <c r="G275" s="81"/>
      <c r="H275" s="81"/>
      <c r="I275" s="81"/>
    </row>
    <row r="276" spans="1:9" x14ac:dyDescent="0.25">
      <c r="A276" s="81"/>
      <c r="B276" s="81"/>
      <c r="C276" s="81"/>
      <c r="D276" s="81"/>
      <c r="E276" s="81"/>
      <c r="F276" s="81"/>
      <c r="G276" s="81"/>
      <c r="H276" s="81"/>
      <c r="I276" s="81"/>
    </row>
    <row r="277" spans="1:9" x14ac:dyDescent="0.25">
      <c r="A277" s="81"/>
      <c r="B277" s="81"/>
      <c r="C277" s="81"/>
      <c r="D277" s="81"/>
      <c r="E277" s="81"/>
      <c r="F277" s="81"/>
      <c r="G277" s="81"/>
      <c r="H277" s="81"/>
      <c r="I277" s="81"/>
    </row>
    <row r="278" spans="1:9" x14ac:dyDescent="0.25">
      <c r="A278" s="81"/>
      <c r="B278" s="81"/>
      <c r="C278" s="81"/>
      <c r="D278" s="81"/>
      <c r="E278" s="81"/>
      <c r="F278" s="81"/>
      <c r="G278" s="81"/>
      <c r="H278" s="81"/>
      <c r="I278" s="81"/>
    </row>
    <row r="279" spans="1:9" x14ac:dyDescent="0.25">
      <c r="A279" s="81"/>
      <c r="B279" s="81"/>
      <c r="C279" s="81"/>
      <c r="D279" s="81"/>
      <c r="E279" s="81"/>
      <c r="F279" s="81"/>
      <c r="G279" s="81"/>
      <c r="H279" s="81"/>
      <c r="I279" s="81"/>
    </row>
    <row r="280" spans="1:9" x14ac:dyDescent="0.25">
      <c r="A280" s="81"/>
      <c r="B280" s="81"/>
      <c r="C280" s="81"/>
      <c r="D280" s="81"/>
      <c r="E280" s="81"/>
      <c r="F280" s="81"/>
      <c r="G280" s="81"/>
      <c r="H280" s="81"/>
      <c r="I280" s="81"/>
    </row>
    <row r="281" spans="1:9" x14ac:dyDescent="0.25">
      <c r="A281" s="81"/>
      <c r="B281" s="81"/>
      <c r="C281" s="81"/>
      <c r="D281" s="81"/>
      <c r="E281" s="81"/>
      <c r="F281" s="81"/>
      <c r="G281" s="81"/>
      <c r="H281" s="81"/>
      <c r="I281" s="81"/>
    </row>
  </sheetData>
  <sheetProtection algorithmName="SHA-512" hashValue="RDPjGar9L73L7qETeU6JxDLTAw/x6oTeM0n0Qk0S78DCKQ8lVLutAZr3L2M5fPhDj7clRN1Q1Bx3N4G3iFGilA==" saltValue="3SlZdmzWnh3ecwbGVqjsdg==" spinCount="100000" sheet="1" objects="1" scenarios="1"/>
  <mergeCells count="71">
    <mergeCell ref="H47:I47"/>
    <mergeCell ref="H48:I48"/>
    <mergeCell ref="B2:H2"/>
    <mergeCell ref="E4:G4"/>
    <mergeCell ref="C6:F6"/>
    <mergeCell ref="H7:I7"/>
    <mergeCell ref="H8:I8"/>
    <mergeCell ref="I10:K10"/>
    <mergeCell ref="B53:C53"/>
    <mergeCell ref="B11:B25"/>
    <mergeCell ref="B27:D27"/>
    <mergeCell ref="B29:B43"/>
    <mergeCell ref="B45:D45"/>
    <mergeCell ref="E49:F49"/>
    <mergeCell ref="B50:C50"/>
    <mergeCell ref="E50:F50"/>
    <mergeCell ref="B51:C51"/>
    <mergeCell ref="B52:C52"/>
    <mergeCell ref="I162:J162"/>
    <mergeCell ref="B54:C54"/>
    <mergeCell ref="I56:J56"/>
    <mergeCell ref="F57:G57"/>
    <mergeCell ref="I57:J57"/>
    <mergeCell ref="I59:K59"/>
    <mergeCell ref="B60:B93"/>
    <mergeCell ref="C60:C74"/>
    <mergeCell ref="C76:E76"/>
    <mergeCell ref="C77:C91"/>
    <mergeCell ref="C93:E93"/>
    <mergeCell ref="B94:B127"/>
    <mergeCell ref="C94:C108"/>
    <mergeCell ref="C110:E110"/>
    <mergeCell ref="C111:C125"/>
    <mergeCell ref="C127:E127"/>
    <mergeCell ref="C218:C232"/>
    <mergeCell ref="C234:E234"/>
    <mergeCell ref="I235:J235"/>
    <mergeCell ref="I163:J163"/>
    <mergeCell ref="I166:K166"/>
    <mergeCell ref="B165:C165"/>
    <mergeCell ref="B167:B200"/>
    <mergeCell ref="C167:C181"/>
    <mergeCell ref="C183:E183"/>
    <mergeCell ref="C184:C198"/>
    <mergeCell ref="C200:E200"/>
    <mergeCell ref="I236:J236"/>
    <mergeCell ref="I239:J239"/>
    <mergeCell ref="I240:J240"/>
    <mergeCell ref="G244:H244"/>
    <mergeCell ref="G245:H245"/>
    <mergeCell ref="D271:E271"/>
    <mergeCell ref="D272:E272"/>
    <mergeCell ref="D273:E273"/>
    <mergeCell ref="F28:G28"/>
    <mergeCell ref="E46:F46"/>
    <mergeCell ref="F267:G267"/>
    <mergeCell ref="C253:E253"/>
    <mergeCell ref="G253:H253"/>
    <mergeCell ref="B256:C256"/>
    <mergeCell ref="G262:H262"/>
    <mergeCell ref="G263:H263"/>
    <mergeCell ref="F266:G266"/>
    <mergeCell ref="G252:H252"/>
    <mergeCell ref="B201:B234"/>
    <mergeCell ref="C201:C215"/>
    <mergeCell ref="C217:E217"/>
    <mergeCell ref="B128:B161"/>
    <mergeCell ref="C128:C142"/>
    <mergeCell ref="C144:E144"/>
    <mergeCell ref="C145:C159"/>
    <mergeCell ref="C161:E161"/>
  </mergeCells>
  <conditionalFormatting sqref="M162">
    <cfRule type="containsText" dxfId="88" priority="91" operator="containsText" text="VALOR MAXIMO">
      <formula>NOT(ISERROR(SEARCH("VALOR MAXIMO",M162)))</formula>
    </cfRule>
  </conditionalFormatting>
  <conditionalFormatting sqref="I162:J163">
    <cfRule type="containsText" dxfId="87" priority="89" operator="containsText" text="&quot;VALOR MAXIMO&quot;">
      <formula>NOT(ISERROR(SEARCH("""VALOR MAXIMO""",I162)))</formula>
    </cfRule>
    <cfRule type="containsText" dxfId="86" priority="90" operator="containsText" text="VALOR MAXIMO">
      <formula>NOT(ISERROR(SEARCH("VALOR MAXIMO",I162)))</formula>
    </cfRule>
  </conditionalFormatting>
  <conditionalFormatting sqref="C12:D17">
    <cfRule type="containsText" dxfId="85" priority="88" operator="containsText" text="VALOR MAXIMO">
      <formula>NOT(ISERROR(SEARCH("VALOR MAXIMO",C12)))</formula>
    </cfRule>
  </conditionalFormatting>
  <conditionalFormatting sqref="I56:J56">
    <cfRule type="containsText" dxfId="84" priority="86" operator="containsText" text="VALOR MAXIMO">
      <formula>NOT(ISERROR(SEARCH("VALOR MAXIMO",I56)))</formula>
    </cfRule>
    <cfRule type="containsText" dxfId="83" priority="87" operator="containsText" text="&quot;VALOR MAXIMO&quot;">
      <formula>NOT(ISERROR(SEARCH("""VALOR MAXIMO""",I56)))</formula>
    </cfRule>
  </conditionalFormatting>
  <conditionalFormatting sqref="I235:J235">
    <cfRule type="containsText" dxfId="82" priority="84" operator="containsText" text="&quot;VALOR MAXIMO&quot;">
      <formula>NOT(ISERROR(SEARCH("""VALOR MAXIMO""",I235)))</formula>
    </cfRule>
    <cfRule type="containsText" dxfId="81" priority="85" operator="containsText" text="VALOR MAXIMO">
      <formula>NOT(ISERROR(SEARCH("VALOR MAXIMO",I235)))</formula>
    </cfRule>
  </conditionalFormatting>
  <conditionalFormatting sqref="I239:J239">
    <cfRule type="containsText" dxfId="80" priority="82" operator="containsText" text="&quot;VALOR MAXIMO&quot;">
      <formula>NOT(ISERROR(SEARCH("""VALOR MAXIMO""",I239)))</formula>
    </cfRule>
    <cfRule type="containsText" dxfId="79" priority="83" operator="containsText" text="VALOR MAXIMO">
      <formula>NOT(ISERROR(SEARCH("VALOR MAXIMO",I239)))</formula>
    </cfRule>
  </conditionalFormatting>
  <conditionalFormatting sqref="G244:H244">
    <cfRule type="containsText" dxfId="78" priority="80" operator="containsText" text="&quot;VALOR MAXIMO&quot;">
      <formula>NOT(ISERROR(SEARCH("""VALOR MAXIMO""",G244)))</formula>
    </cfRule>
    <cfRule type="containsText" dxfId="77" priority="81" operator="containsText" text="VALOR MAXIMO">
      <formula>NOT(ISERROR(SEARCH("VALOR MAXIMO",G244)))</formula>
    </cfRule>
  </conditionalFormatting>
  <conditionalFormatting sqref="G252:H252">
    <cfRule type="containsText" dxfId="76" priority="78" operator="containsText" text="&quot;VALOR MAXIMO&quot;">
      <formula>NOT(ISERROR(SEARCH("""VALOR MAXIMO""",G252)))</formula>
    </cfRule>
    <cfRule type="containsText" dxfId="75" priority="79" operator="containsText" text="VALOR MAXIMO">
      <formula>NOT(ISERROR(SEARCH("VALOR MAXIMO",G252)))</formula>
    </cfRule>
  </conditionalFormatting>
  <conditionalFormatting sqref="G262:H262">
    <cfRule type="containsText" dxfId="74" priority="76" operator="containsText" text="&quot;VALOR MAXIMO&quot;">
      <formula>NOT(ISERROR(SEARCH("""VALOR MAXIMO""",G262)))</formula>
    </cfRule>
    <cfRule type="containsText" dxfId="73" priority="77" operator="containsText" text="VALOR MAXIMO">
      <formula>NOT(ISERROR(SEARCH("VALOR MAXIMO",G262)))</formula>
    </cfRule>
  </conditionalFormatting>
  <conditionalFormatting sqref="E49:F49">
    <cfRule type="containsText" dxfId="72" priority="72" operator="containsText" text="VALOR MAXIMO">
      <formula>NOT(ISERROR(SEARCH("VALOR MAXIMO",E49)))</formula>
    </cfRule>
    <cfRule type="containsText" dxfId="71" priority="73" operator="containsText" text="&quot;VALOR MAXIMO&quot;">
      <formula>NOT(ISERROR(SEARCH("""VALOR MAXIMO""",E49)))</formula>
    </cfRule>
  </conditionalFormatting>
  <conditionalFormatting sqref="H47:I47">
    <cfRule type="containsText" dxfId="70" priority="70" operator="containsText" text="VALOR MAXIMO">
      <formula>NOT(ISERROR(SEARCH("VALOR MAXIMO",H47)))</formula>
    </cfRule>
    <cfRule type="containsText" dxfId="69" priority="71" operator="containsText" text="&quot;VALOR MAXIMO&quot;">
      <formula>NOT(ISERROR(SEARCH("""VALOR MAXIMO""",H47)))</formula>
    </cfRule>
  </conditionalFormatting>
  <conditionalFormatting sqref="H7:I7">
    <cfRule type="containsText" dxfId="68" priority="68" operator="containsText" text="VALOR MAXIMO">
      <formula>NOT(ISERROR(SEARCH("VALOR MAXIMO",H7)))</formula>
    </cfRule>
    <cfRule type="containsText" dxfId="67" priority="69" operator="containsText" text="&quot;VALOR MAXIMO&quot;">
      <formula>NOT(ISERROR(SEARCH("""VALOR MAXIMO""",H7)))</formula>
    </cfRule>
  </conditionalFormatting>
  <conditionalFormatting sqref="C18:D21">
    <cfRule type="containsText" dxfId="66" priority="67" operator="containsText" text="VALOR MAXIMO">
      <formula>NOT(ISERROR(SEARCH("VALOR MAXIMO",C18)))</formula>
    </cfRule>
  </conditionalFormatting>
  <conditionalFormatting sqref="C22:D23">
    <cfRule type="containsText" dxfId="65" priority="66" operator="containsText" text="VALOR MAXIMO">
      <formula>NOT(ISERROR(SEARCH("VALOR MAXIMO",C22)))</formula>
    </cfRule>
  </conditionalFormatting>
  <conditionalFormatting sqref="C24:D24">
    <cfRule type="containsText" dxfId="64" priority="65" operator="containsText" text="VALOR MAXIMO">
      <formula>NOT(ISERROR(SEARCH("VALOR MAXIMO",C24)))</formula>
    </cfRule>
  </conditionalFormatting>
  <conditionalFormatting sqref="C25:D25">
    <cfRule type="containsText" dxfId="63" priority="64" operator="containsText" text="VALOR MAXIMO">
      <formula>NOT(ISERROR(SEARCH("VALOR MAXIMO",C25)))</formula>
    </cfRule>
  </conditionalFormatting>
  <conditionalFormatting sqref="C29:D32">
    <cfRule type="containsText" dxfId="62" priority="63" operator="containsText" text="VALOR MAXIMO">
      <formula>NOT(ISERROR(SEARCH("VALOR MAXIMO",C29)))</formula>
    </cfRule>
  </conditionalFormatting>
  <conditionalFormatting sqref="C33:D38">
    <cfRule type="containsText" dxfId="61" priority="62" operator="containsText" text="VALOR MAXIMO">
      <formula>NOT(ISERROR(SEARCH("VALOR MAXIMO",C33)))</formula>
    </cfRule>
  </conditionalFormatting>
  <conditionalFormatting sqref="C39:D41">
    <cfRule type="containsText" dxfId="60" priority="61" operator="containsText" text="VALOR MAXIMO">
      <formula>NOT(ISERROR(SEARCH("VALOR MAXIMO",C39)))</formula>
    </cfRule>
  </conditionalFormatting>
  <conditionalFormatting sqref="C42:D42">
    <cfRule type="containsText" dxfId="59" priority="60" operator="containsText" text="VALOR MAXIMO">
      <formula>NOT(ISERROR(SEARCH("VALOR MAXIMO",C42)))</formula>
    </cfRule>
  </conditionalFormatting>
  <conditionalFormatting sqref="C43:D43">
    <cfRule type="containsText" dxfId="58" priority="59" operator="containsText" text="VALOR MAXIMO">
      <formula>NOT(ISERROR(SEARCH("VALOR MAXIMO",C43)))</formula>
    </cfRule>
  </conditionalFormatting>
  <conditionalFormatting sqref="D61:E61">
    <cfRule type="containsText" dxfId="57" priority="58" operator="containsText" text="VALOR MAXIMO">
      <formula>NOT(ISERROR(SEARCH("VALOR MAXIMO",D61)))</formula>
    </cfRule>
  </conditionalFormatting>
  <conditionalFormatting sqref="D62:E66">
    <cfRule type="containsText" dxfId="56" priority="57" operator="containsText" text="VALOR MAXIMO">
      <formula>NOT(ISERROR(SEARCH("VALOR MAXIMO",D62)))</formula>
    </cfRule>
  </conditionalFormatting>
  <conditionalFormatting sqref="D67:E72">
    <cfRule type="containsText" dxfId="55" priority="56" operator="containsText" text="VALOR MAXIMO">
      <formula>NOT(ISERROR(SEARCH("VALOR MAXIMO",D67)))</formula>
    </cfRule>
  </conditionalFormatting>
  <conditionalFormatting sqref="D73:E73">
    <cfRule type="containsText" dxfId="54" priority="55" operator="containsText" text="VALOR MAXIMO">
      <formula>NOT(ISERROR(SEARCH("VALOR MAXIMO",D73)))</formula>
    </cfRule>
  </conditionalFormatting>
  <conditionalFormatting sqref="D74:E74">
    <cfRule type="containsText" dxfId="53" priority="54" operator="containsText" text="VALOR MAXIMO">
      <formula>NOT(ISERROR(SEARCH("VALOR MAXIMO",D74)))</formula>
    </cfRule>
  </conditionalFormatting>
  <conditionalFormatting sqref="D77:E78">
    <cfRule type="containsText" dxfId="52" priority="53" operator="containsText" text="VALOR MAXIMO">
      <formula>NOT(ISERROR(SEARCH("VALOR MAXIMO",D77)))</formula>
    </cfRule>
  </conditionalFormatting>
  <conditionalFormatting sqref="D79:E84">
    <cfRule type="containsText" dxfId="51" priority="52" operator="containsText" text="VALOR MAXIMO">
      <formula>NOT(ISERROR(SEARCH("VALOR MAXIMO",D79)))</formula>
    </cfRule>
  </conditionalFormatting>
  <conditionalFormatting sqref="D85:E89">
    <cfRule type="containsText" dxfId="50" priority="51" operator="containsText" text="VALOR MAXIMO">
      <formula>NOT(ISERROR(SEARCH("VALOR MAXIMO",D85)))</formula>
    </cfRule>
  </conditionalFormatting>
  <conditionalFormatting sqref="D90:E90">
    <cfRule type="containsText" dxfId="49" priority="50" operator="containsText" text="VALOR MAXIMO">
      <formula>NOT(ISERROR(SEARCH("VALOR MAXIMO",D90)))</formula>
    </cfRule>
  </conditionalFormatting>
  <conditionalFormatting sqref="D91:E91">
    <cfRule type="containsText" dxfId="48" priority="49" operator="containsText" text="VALOR MAXIMO">
      <formula>NOT(ISERROR(SEARCH("VALOR MAXIMO",D91)))</formula>
    </cfRule>
  </conditionalFormatting>
  <conditionalFormatting sqref="D94:E95">
    <cfRule type="containsText" dxfId="47" priority="48" operator="containsText" text="VALOR MAXIMO">
      <formula>NOT(ISERROR(SEARCH("VALOR MAXIMO",D94)))</formula>
    </cfRule>
  </conditionalFormatting>
  <conditionalFormatting sqref="D96:E100">
    <cfRule type="containsText" dxfId="46" priority="47" operator="containsText" text="VALOR MAXIMO">
      <formula>NOT(ISERROR(SEARCH("VALOR MAXIMO",D96)))</formula>
    </cfRule>
  </conditionalFormatting>
  <conditionalFormatting sqref="D101:E106">
    <cfRule type="containsText" dxfId="45" priority="46" operator="containsText" text="VALOR MAXIMO">
      <formula>NOT(ISERROR(SEARCH("VALOR MAXIMO",D101)))</formula>
    </cfRule>
  </conditionalFormatting>
  <conditionalFormatting sqref="D107:E107">
    <cfRule type="containsText" dxfId="44" priority="45" operator="containsText" text="VALOR MAXIMO">
      <formula>NOT(ISERROR(SEARCH("VALOR MAXIMO",D107)))</formula>
    </cfRule>
  </conditionalFormatting>
  <conditionalFormatting sqref="D108:E108">
    <cfRule type="containsText" dxfId="43" priority="44" operator="containsText" text="VALOR MAXIMO">
      <formula>NOT(ISERROR(SEARCH("VALOR MAXIMO",D108)))</formula>
    </cfRule>
  </conditionalFormatting>
  <conditionalFormatting sqref="D111:E112">
    <cfRule type="containsText" dxfId="42" priority="43" operator="containsText" text="VALOR MAXIMO">
      <formula>NOT(ISERROR(SEARCH("VALOR MAXIMO",D111)))</formula>
    </cfRule>
  </conditionalFormatting>
  <conditionalFormatting sqref="D113:E120">
    <cfRule type="containsText" dxfId="41" priority="42" operator="containsText" text="VALOR MAXIMO">
      <formula>NOT(ISERROR(SEARCH("VALOR MAXIMO",D113)))</formula>
    </cfRule>
  </conditionalFormatting>
  <conditionalFormatting sqref="D121:E123">
    <cfRule type="containsText" dxfId="40" priority="41" operator="containsText" text="VALOR MAXIMO">
      <formula>NOT(ISERROR(SEARCH("VALOR MAXIMO",D121)))</formula>
    </cfRule>
  </conditionalFormatting>
  <conditionalFormatting sqref="D124:E124">
    <cfRule type="containsText" dxfId="39" priority="40" operator="containsText" text="VALOR MAXIMO">
      <formula>NOT(ISERROR(SEARCH("VALOR MAXIMO",D124)))</formula>
    </cfRule>
  </conditionalFormatting>
  <conditionalFormatting sqref="D125:E125">
    <cfRule type="containsText" dxfId="38" priority="39" operator="containsText" text="VALOR MAXIMO">
      <formula>NOT(ISERROR(SEARCH("VALOR MAXIMO",D125)))</formula>
    </cfRule>
  </conditionalFormatting>
  <conditionalFormatting sqref="D167:E168">
    <cfRule type="containsText" dxfId="37" priority="38" operator="containsText" text="VALOR MAXIMO">
      <formula>NOT(ISERROR(SEARCH("VALOR MAXIMO",D167)))</formula>
    </cfRule>
  </conditionalFormatting>
  <conditionalFormatting sqref="D169:E175">
    <cfRule type="containsText" dxfId="36" priority="37" operator="containsText" text="VALOR MAXIMO">
      <formula>NOT(ISERROR(SEARCH("VALOR MAXIMO",D169)))</formula>
    </cfRule>
  </conditionalFormatting>
  <conditionalFormatting sqref="D176:E179">
    <cfRule type="containsText" dxfId="35" priority="36" operator="containsText" text="VALOR MAXIMO">
      <formula>NOT(ISERROR(SEARCH("VALOR MAXIMO",D176)))</formula>
    </cfRule>
  </conditionalFormatting>
  <conditionalFormatting sqref="D180:E180">
    <cfRule type="containsText" dxfId="34" priority="35" operator="containsText" text="VALOR MAXIMO">
      <formula>NOT(ISERROR(SEARCH("VALOR MAXIMO",D180)))</formula>
    </cfRule>
  </conditionalFormatting>
  <conditionalFormatting sqref="D181:E181">
    <cfRule type="containsText" dxfId="33" priority="34" operator="containsText" text="VALOR MAXIMO">
      <formula>NOT(ISERROR(SEARCH("VALOR MAXIMO",D181)))</formula>
    </cfRule>
  </conditionalFormatting>
  <conditionalFormatting sqref="D184:E187">
    <cfRule type="containsText" dxfId="32" priority="33" operator="containsText" text="VALOR MAXIMO">
      <formula>NOT(ISERROR(SEARCH("VALOR MAXIMO",D184)))</formula>
    </cfRule>
  </conditionalFormatting>
  <conditionalFormatting sqref="D188:E193">
    <cfRule type="containsText" dxfId="31" priority="32" operator="containsText" text="VALOR MAXIMO">
      <formula>NOT(ISERROR(SEARCH("VALOR MAXIMO",D188)))</formula>
    </cfRule>
  </conditionalFormatting>
  <conditionalFormatting sqref="D194:E196">
    <cfRule type="containsText" dxfId="30" priority="31" operator="containsText" text="VALOR MAXIMO">
      <formula>NOT(ISERROR(SEARCH("VALOR MAXIMO",D194)))</formula>
    </cfRule>
  </conditionalFormatting>
  <conditionalFormatting sqref="D197:E197">
    <cfRule type="containsText" dxfId="29" priority="30" operator="containsText" text="VALOR MAXIMO">
      <formula>NOT(ISERROR(SEARCH("VALOR MAXIMO",D197)))</formula>
    </cfRule>
  </conditionalFormatting>
  <conditionalFormatting sqref="D198:E198">
    <cfRule type="containsText" dxfId="28" priority="29" operator="containsText" text="VALOR MAXIMO">
      <formula>NOT(ISERROR(SEARCH("VALOR MAXIMO",D198)))</formula>
    </cfRule>
  </conditionalFormatting>
  <conditionalFormatting sqref="D201:E204">
    <cfRule type="containsText" dxfId="27" priority="28" operator="containsText" text="VALOR MAXIMO">
      <formula>NOT(ISERROR(SEARCH("VALOR MAXIMO",D201)))</formula>
    </cfRule>
  </conditionalFormatting>
  <conditionalFormatting sqref="D205:E210">
    <cfRule type="containsText" dxfId="26" priority="27" operator="containsText" text="VALOR MAXIMO">
      <formula>NOT(ISERROR(SEARCH("VALOR MAXIMO",D205)))</formula>
    </cfRule>
  </conditionalFormatting>
  <conditionalFormatting sqref="D211:E213">
    <cfRule type="containsText" dxfId="25" priority="26" operator="containsText" text="VALOR MAXIMO">
      <formula>NOT(ISERROR(SEARCH("VALOR MAXIMO",D211)))</formula>
    </cfRule>
  </conditionalFormatting>
  <conditionalFormatting sqref="D214:E214">
    <cfRule type="containsText" dxfId="24" priority="25" operator="containsText" text="VALOR MAXIMO">
      <formula>NOT(ISERROR(SEARCH("VALOR MAXIMO",D214)))</formula>
    </cfRule>
  </conditionalFormatting>
  <conditionalFormatting sqref="D215:E215">
    <cfRule type="containsText" dxfId="23" priority="24" operator="containsText" text="VALOR MAXIMO">
      <formula>NOT(ISERROR(SEARCH("VALOR MAXIMO",D215)))</formula>
    </cfRule>
  </conditionalFormatting>
  <conditionalFormatting sqref="D218:E219">
    <cfRule type="containsText" dxfId="22" priority="23" operator="containsText" text="VALOR MAXIMO">
      <formula>NOT(ISERROR(SEARCH("VALOR MAXIMO",D218)))</formula>
    </cfRule>
  </conditionalFormatting>
  <conditionalFormatting sqref="D220:E227">
    <cfRule type="containsText" dxfId="21" priority="22" operator="containsText" text="VALOR MAXIMO">
      <formula>NOT(ISERROR(SEARCH("VALOR MAXIMO",D220)))</formula>
    </cfRule>
  </conditionalFormatting>
  <conditionalFormatting sqref="D228:E230">
    <cfRule type="containsText" dxfId="20" priority="21" operator="containsText" text="VALOR MAXIMO">
      <formula>NOT(ISERROR(SEARCH("VALOR MAXIMO",D228)))</formula>
    </cfRule>
  </conditionalFormatting>
  <conditionalFormatting sqref="D231:E231">
    <cfRule type="containsText" dxfId="19" priority="20" operator="containsText" text="VALOR MAXIMO">
      <formula>NOT(ISERROR(SEARCH("VALOR MAXIMO",D231)))</formula>
    </cfRule>
  </conditionalFormatting>
  <conditionalFormatting sqref="D232:E232">
    <cfRule type="containsText" dxfId="18" priority="19" operator="containsText" text="VALOR MAXIMO">
      <formula>NOT(ISERROR(SEARCH("VALOR MAXIMO",D232)))</formula>
    </cfRule>
  </conditionalFormatting>
  <conditionalFormatting sqref="F266:G266">
    <cfRule type="containsText" dxfId="17" priority="17" operator="containsText" text="&quot;VALOR MAXIMO&quot;">
      <formula>NOT(ISERROR(SEARCH("""VALOR MAXIMO""",F266)))</formula>
    </cfRule>
    <cfRule type="containsText" dxfId="16" priority="18" operator="containsText" text="VALOR MAXIMO">
      <formula>NOT(ISERROR(SEARCH("VALOR MAXIMO",F266)))</formula>
    </cfRule>
  </conditionalFormatting>
  <conditionalFormatting sqref="D272:E272">
    <cfRule type="containsText" dxfId="15" priority="15" operator="containsText" text="&quot;VALOR MAXIMO&quot;">
      <formula>NOT(ISERROR(SEARCH("""VALOR MAXIMO""",D272)))</formula>
    </cfRule>
    <cfRule type="containsText" dxfId="14" priority="16" operator="containsText" text="VALOR MAXIMO">
      <formula>NOT(ISERROR(SEARCH("VALOR MAXIMO",D272)))</formula>
    </cfRule>
  </conditionalFormatting>
  <conditionalFormatting sqref="H45">
    <cfRule type="containsText" dxfId="13" priority="13" operator="containsText" text="VALOR MAXIMO">
      <formula>NOT(ISERROR(SEARCH("VALOR MAXIMO",H45)))</formula>
    </cfRule>
    <cfRule type="containsText" dxfId="12" priority="14" operator="containsText" text="&quot;VALOR MAXIMO&quot;">
      <formula>NOT(ISERROR(SEARCH("""VALOR MAXIMO""",H45)))</formula>
    </cfRule>
  </conditionalFormatting>
  <conditionalFormatting sqref="C11:D11">
    <cfRule type="containsText" dxfId="11" priority="12" operator="containsText" text="VALOR MAXIMO">
      <formula>NOT(ISERROR(SEARCH("VALOR MAXIMO",C11)))</formula>
    </cfRule>
  </conditionalFormatting>
  <conditionalFormatting sqref="D60:E60">
    <cfRule type="containsText" dxfId="10" priority="11" operator="containsText" text="VALOR MAXIMO">
      <formula>NOT(ISERROR(SEARCH("VALOR MAXIMO",D60)))</formula>
    </cfRule>
  </conditionalFormatting>
  <conditionalFormatting sqref="D128:E129">
    <cfRule type="containsText" dxfId="9" priority="10" operator="containsText" text="VALOR MAXIMO">
      <formula>NOT(ISERROR(SEARCH("VALOR MAXIMO",D128)))</formula>
    </cfRule>
  </conditionalFormatting>
  <conditionalFormatting sqref="D130:E134">
    <cfRule type="containsText" dxfId="8" priority="9" operator="containsText" text="VALOR MAXIMO">
      <formula>NOT(ISERROR(SEARCH("VALOR MAXIMO",D130)))</formula>
    </cfRule>
  </conditionalFormatting>
  <conditionalFormatting sqref="D135:E140">
    <cfRule type="containsText" dxfId="7" priority="8" operator="containsText" text="VALOR MAXIMO">
      <formula>NOT(ISERROR(SEARCH("VALOR MAXIMO",D135)))</formula>
    </cfRule>
  </conditionalFormatting>
  <conditionalFormatting sqref="D141:E141">
    <cfRule type="containsText" dxfId="6" priority="7" operator="containsText" text="VALOR MAXIMO">
      <formula>NOT(ISERROR(SEARCH("VALOR MAXIMO",D141)))</formula>
    </cfRule>
  </conditionalFormatting>
  <conditionalFormatting sqref="D142:E142">
    <cfRule type="containsText" dxfId="5" priority="6" operator="containsText" text="VALOR MAXIMO">
      <formula>NOT(ISERROR(SEARCH("VALOR MAXIMO",D142)))</formula>
    </cfRule>
  </conditionalFormatting>
  <conditionalFormatting sqref="D145:E146">
    <cfRule type="containsText" dxfId="4" priority="5" operator="containsText" text="VALOR MAXIMO">
      <formula>NOT(ISERROR(SEARCH("VALOR MAXIMO",D145)))</formula>
    </cfRule>
  </conditionalFormatting>
  <conditionalFormatting sqref="D147:E154">
    <cfRule type="containsText" dxfId="3" priority="4" operator="containsText" text="VALOR MAXIMO">
      <formula>NOT(ISERROR(SEARCH("VALOR MAXIMO",D147)))</formula>
    </cfRule>
  </conditionalFormatting>
  <conditionalFormatting sqref="D155:E157">
    <cfRule type="containsText" dxfId="2" priority="3" operator="containsText" text="VALOR MAXIMO">
      <formula>NOT(ISERROR(SEARCH("VALOR MAXIMO",D155)))</formula>
    </cfRule>
  </conditionalFormatting>
  <conditionalFormatting sqref="D158:E158">
    <cfRule type="containsText" dxfId="1" priority="2" operator="containsText" text="VALOR MAXIMO">
      <formula>NOT(ISERROR(SEARCH("VALOR MAXIMO",D158)))</formula>
    </cfRule>
  </conditionalFormatting>
  <conditionalFormatting sqref="D159:E159">
    <cfRule type="containsText" dxfId="0" priority="1" operator="containsText" text="VALOR MAXIMO">
      <formula>NOT(ISERROR(SEARCH("VALOR MAXIMO",D159)))</formula>
    </cfRule>
  </conditionalFormatting>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5 filas</vt:lpstr>
      <vt:lpstr>10 filas</vt:lpstr>
      <vt:lpstr>15 filas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maria.valero</dc:creator>
  <cp:lastModifiedBy>Velacoracho Palacios, Maria Jose</cp:lastModifiedBy>
  <cp:lastPrinted>2015-11-25T19:16:35Z</cp:lastPrinted>
  <dcterms:created xsi:type="dcterms:W3CDTF">2015-06-10T08:28:07Z</dcterms:created>
  <dcterms:modified xsi:type="dcterms:W3CDTF">2025-02-27T12:13:58Z</dcterms:modified>
</cp:coreProperties>
</file>